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11595" activeTab="1"/>
  </bookViews>
  <sheets>
    <sheet name="Iscritti" sheetId="1" r:id="rId1"/>
    <sheet name="Arrivo" sheetId="2" r:id="rId2"/>
    <sheet name="Arrivo_CatM10" sheetId="3" r:id="rId3"/>
    <sheet name="Arrivo_CatM20" sheetId="4" r:id="rId4"/>
    <sheet name="Arrivo_CatF10" sheetId="5" r:id="rId5"/>
    <sheet name="Arrivo_CatF20" sheetId="6" r:id="rId6"/>
    <sheet name="VARIE" sheetId="7" r:id="rId7"/>
  </sheets>
  <definedNames>
    <definedName name="_xlnm._FilterDatabase" localSheetId="1" hidden="1">'Arrivo'!$A$3:$O$112</definedName>
    <definedName name="_xlnm._FilterDatabase" localSheetId="0" hidden="1">'Iscritti'!$A$1:$I$110</definedName>
    <definedName name="_xlnm.Print_Area" localSheetId="1">'Arrivo'!$A:$K</definedName>
    <definedName name="_xlnm.Print_Area" localSheetId="0">'Iscritti'!$A:$F</definedName>
  </definedNames>
  <calcPr fullCalcOnLoad="1"/>
</workbook>
</file>

<file path=xl/sharedStrings.xml><?xml version="1.0" encoding="utf-8"?>
<sst xmlns="http://schemas.openxmlformats.org/spreadsheetml/2006/main" count="934" uniqueCount="282">
  <si>
    <t>Tempo</t>
  </si>
  <si>
    <t>Nome</t>
  </si>
  <si>
    <t>Pettorale</t>
  </si>
  <si>
    <t>Società</t>
  </si>
  <si>
    <t>Anno di nascita</t>
  </si>
  <si>
    <t>Categoria</t>
  </si>
  <si>
    <t xml:space="preserve"> </t>
  </si>
  <si>
    <t>Posiz.</t>
  </si>
  <si>
    <t>duplicati</t>
  </si>
  <si>
    <t>Cognome e nome</t>
  </si>
  <si>
    <t>tot iscritti</t>
  </si>
  <si>
    <t xml:space="preserve">3° CERRETO TRAIL - 5 luglio 2015 - Km 10             Cerreto Laghi (RE)      </t>
  </si>
  <si>
    <t>F10</t>
  </si>
  <si>
    <t>F20</t>
  </si>
  <si>
    <t>M10</t>
  </si>
  <si>
    <t>M20</t>
  </si>
  <si>
    <t>CORTICELLI STEFANIA</t>
  </si>
  <si>
    <t>EN NABET SANA</t>
  </si>
  <si>
    <t>INDIVIDUALE</t>
  </si>
  <si>
    <t>UISP</t>
  </si>
  <si>
    <t>MURATORI MASSIMO</t>
  </si>
  <si>
    <t>RUINI ALESSANDRO</t>
  </si>
  <si>
    <t>CUS PARMA</t>
  </si>
  <si>
    <t>Posizione M10</t>
  </si>
  <si>
    <t>Posizione F10</t>
  </si>
  <si>
    <t>Posizione M20</t>
  </si>
  <si>
    <t>Posizione F20</t>
  </si>
  <si>
    <t xml:space="preserve">M10 </t>
  </si>
  <si>
    <t xml:space="preserve">F10  </t>
  </si>
  <si>
    <t xml:space="preserve">arrivato  </t>
  </si>
  <si>
    <t xml:space="preserve">3° CERRETO TRAIL - 5 luglio 2015 - Km 20             Cerreto Laghi (RE)      </t>
  </si>
  <si>
    <t>inserire qua sotto società</t>
  </si>
  <si>
    <t>ELENCO ATLETI ISCRITTI SOCIETA'</t>
  </si>
  <si>
    <t>ELENCO ATLETI NON ARRIVATI</t>
  </si>
  <si>
    <t>ANGHINETTI MATTEO</t>
  </si>
  <si>
    <t>UISP PARMA</t>
  </si>
  <si>
    <t>ASCARI TIZIANO</t>
  </si>
  <si>
    <t>BALDARI FRANCESCO</t>
  </si>
  <si>
    <t>AT MANARA</t>
  </si>
  <si>
    <t>BARBI MATTEO</t>
  </si>
  <si>
    <t>ASD GRUPPO POD AVIS SUZARA</t>
  </si>
  <si>
    <t>BARBORINI GIORGIO</t>
  </si>
  <si>
    <t>ATLETICA CASONE NOCETO</t>
  </si>
  <si>
    <t>BENECCHI MORENA</t>
  </si>
  <si>
    <t>BENEDETTI LUCA</t>
  </si>
  <si>
    <t>POL MARANELLO</t>
  </si>
  <si>
    <t>BERETTI FILIPPO</t>
  </si>
  <si>
    <t>BERITELLI VERA</t>
  </si>
  <si>
    <t>VILLAFRANCA</t>
  </si>
  <si>
    <t>BERTOCCHI MARIO</t>
  </si>
  <si>
    <t>ASD GOLFO DEI POETI</t>
  </si>
  <si>
    <t>BERTOLETTI GIULIA</t>
  </si>
  <si>
    <t>TRC TRAVERSETOLO</t>
  </si>
  <si>
    <t>BEVILACQUA MASSIMO</t>
  </si>
  <si>
    <t>BIGNAMI GIULIANO</t>
  </si>
  <si>
    <t>POLISPORTIVA MONTE SAN PIETRO</t>
  </si>
  <si>
    <t>BONACINI ADAMO</t>
  </si>
  <si>
    <t>POL RUBIERA</t>
  </si>
  <si>
    <t>BORTOLOTTI ALBERTO</t>
  </si>
  <si>
    <t>3'30" RUNNING TEAM FORMIGINE</t>
  </si>
  <si>
    <t>BOTTI GIULIA</t>
  </si>
  <si>
    <t>TEAM LA SPORTIVA</t>
  </si>
  <si>
    <t>BRAGAZZI DANIELE</t>
  </si>
  <si>
    <t>STT</t>
  </si>
  <si>
    <t>BRAIDI FRANCESCA</t>
  </si>
  <si>
    <t>MUD E SNOW</t>
  </si>
  <si>
    <t>BREGOLI MATTEO</t>
  </si>
  <si>
    <t>POLISPORTIVA MARANELLO</t>
  </si>
  <si>
    <t>BURATTI GIOVANNI</t>
  </si>
  <si>
    <t>BURSI ANDREA</t>
  </si>
  <si>
    <t>CAMPANINI LUCA</t>
  </si>
  <si>
    <t>PIU KUOTA ASD</t>
  </si>
  <si>
    <t>CAMPIONE BENEDETTO</t>
  </si>
  <si>
    <t>CANI ALESSANDRO</t>
  </si>
  <si>
    <t>POLISPORTIVA CARPINETI</t>
  </si>
  <si>
    <t>CARIANI GIOVANNI</t>
  </si>
  <si>
    <t>CASONI LUCIANO</t>
  </si>
  <si>
    <t>POD.FORMIGINESE</t>
  </si>
  <si>
    <t>CAUTELA SABINO</t>
  </si>
  <si>
    <t>CILLONI RICCARDO</t>
  </si>
  <si>
    <t>SELF ATLETICA</t>
  </si>
  <si>
    <t>CLO' ANDREA</t>
  </si>
  <si>
    <t>POD SASSOLESE</t>
  </si>
  <si>
    <t>CORAZZA ALESSANDRO</t>
  </si>
  <si>
    <t>CORRADINI CHIARA</t>
  </si>
  <si>
    <t>CORRADINI ILARIA</t>
  </si>
  <si>
    <t>DODINA BIKE SPILAMBERTO</t>
  </si>
  <si>
    <t>CORUZZI MORENA</t>
  </si>
  <si>
    <t>CUOGHI ELISABETTA</t>
  </si>
  <si>
    <t>DE MARIA CHRISTIAN</t>
  </si>
  <si>
    <t>DEL CARLO SONIA</t>
  </si>
  <si>
    <t>DEMARTIS DOMENICA</t>
  </si>
  <si>
    <t>UISP LUCCA VERSILIA</t>
  </si>
  <si>
    <t>DI MEO GIANLUCA</t>
  </si>
  <si>
    <t>MUD AND SNOW</t>
  </si>
  <si>
    <t>DORETI MATTEO</t>
  </si>
  <si>
    <t>FERRARINI GIULIA</t>
  </si>
  <si>
    <t>FERRARINI PIETRO</t>
  </si>
  <si>
    <t>VENGO LI'</t>
  </si>
  <si>
    <t>FERRETTI AMEDEO</t>
  </si>
  <si>
    <t>FERRETTI ANDREA</t>
  </si>
  <si>
    <t>FERRETTI MARIO</t>
  </si>
  <si>
    <t>FERRETTI MATTEO</t>
  </si>
  <si>
    <t>FERRO NAZZARENO</t>
  </si>
  <si>
    <t>FOGLIA FABRIZIO</t>
  </si>
  <si>
    <t>FORMAI ROBERTO</t>
  </si>
  <si>
    <t>FRANCESCHI LUCA</t>
  </si>
  <si>
    <t>FRANCHI CLAUDIO</t>
  </si>
  <si>
    <t>STONE TRAIL TEAM</t>
  </si>
  <si>
    <t>FURIA BRUNO</t>
  </si>
  <si>
    <t>CSI MODENA</t>
  </si>
  <si>
    <t>GAROFALO CRISTIAN</t>
  </si>
  <si>
    <t>POLIS. MARANELLO</t>
  </si>
  <si>
    <t>GASPARI PATRICK</t>
  </si>
  <si>
    <t>GASPARINI GIORGIA</t>
  </si>
  <si>
    <t>GAZZOTTI M. GLORIA</t>
  </si>
  <si>
    <t>ATLETICA REGGIO</t>
  </si>
  <si>
    <t>GELOSINI SIMONE</t>
  </si>
  <si>
    <t>RUN CRD</t>
  </si>
  <si>
    <t xml:space="preserve">GIACOMELLI ROBERTO </t>
  </si>
  <si>
    <t>ORTICA TEAM</t>
  </si>
  <si>
    <t>GIARDINO FELICETTA</t>
  </si>
  <si>
    <t>LUPI D'APPENNINO</t>
  </si>
  <si>
    <t>GIBERTONI PIERPAOLO</t>
  </si>
  <si>
    <t>I GIARDINI DELL'ACQUA</t>
  </si>
  <si>
    <t>GRECI EVARISTO</t>
  </si>
  <si>
    <t>GREGORI LUCIA</t>
  </si>
  <si>
    <t>GUARNIERI STEFANO</t>
  </si>
  <si>
    <t>GUSSONI DIEGO</t>
  </si>
  <si>
    <t>LEONCINI FEDERICA</t>
  </si>
  <si>
    <t>LEONELLI LUCA</t>
  </si>
  <si>
    <t>SPORTIVA ZERO</t>
  </si>
  <si>
    <t>LUPICCOLO TOMMASO</t>
  </si>
  <si>
    <t>ATL. CASTELNOVO MONTI</t>
  </si>
  <si>
    <t>MAGNANI GIANCARLO</t>
  </si>
  <si>
    <t>ATL CASTELNOVO MONTI</t>
  </si>
  <si>
    <t>MALAVASI MAURO</t>
  </si>
  <si>
    <t>MALAVASI PAOLO</t>
  </si>
  <si>
    <t>UISP MODENA</t>
  </si>
  <si>
    <t>MALCONTENTI MICHELE</t>
  </si>
  <si>
    <t>MALETTI GIANMARIA</t>
  </si>
  <si>
    <t>MANFREDINI FABIO</t>
  </si>
  <si>
    <t>MICHELI SARA</t>
  </si>
  <si>
    <t>MUNARI ROSSELLA</t>
  </si>
  <si>
    <t>PALADINI ALESSANDRO</t>
  </si>
  <si>
    <t>ASD SPORTINSIEME CASTELL.</t>
  </si>
  <si>
    <t>PALKO' ZSUZSANNA</t>
  </si>
  <si>
    <t>PASSAMONTE DANIELE</t>
  </si>
  <si>
    <t>PENSERINI MAURIZIO</t>
  </si>
  <si>
    <t>PERRONE MARIANNA</t>
  </si>
  <si>
    <t>PICCIOLI FABIO</t>
  </si>
  <si>
    <t>PIGONI DANIELE</t>
  </si>
  <si>
    <t>PINELLI FABIO</t>
  </si>
  <si>
    <t>PIOVANI STEFANO</t>
  </si>
  <si>
    <t>PIZZIGONI MAURA</t>
  </si>
  <si>
    <t>POLITO SABRINA</t>
  </si>
  <si>
    <t>PROVETTINI NICOLO'</t>
  </si>
  <si>
    <t>RAGGI MICHELA</t>
  </si>
  <si>
    <t>RAGNI PAOLO</t>
  </si>
  <si>
    <t>MINERVA FORREST GROUP</t>
  </si>
  <si>
    <t>RASO FRANCESCO</t>
  </si>
  <si>
    <t>REGGIANI VALERIA</t>
  </si>
  <si>
    <t>REGNANI MARCO</t>
  </si>
  <si>
    <t>RICCI ANDREA</t>
  </si>
  <si>
    <t>ATL LUNENZIA CSI</t>
  </si>
  <si>
    <t>SAIA FRANCISCO</t>
  </si>
  <si>
    <t>SAMAIN OLIVIER</t>
  </si>
  <si>
    <t>SANTINI DANIELE</t>
  </si>
  <si>
    <t>3T VALTARO</t>
  </si>
  <si>
    <t>SARTORI TIZIANO</t>
  </si>
  <si>
    <t>SCHIA LORENZO</t>
  </si>
  <si>
    <t>SCORCIONI DANIELE</t>
  </si>
  <si>
    <t>SENTIERI YURI</t>
  </si>
  <si>
    <t>SESSA ANDREA</t>
  </si>
  <si>
    <t>POL SCANDIANESE</t>
  </si>
  <si>
    <t>VACONDIO FRANCESCO</t>
  </si>
  <si>
    <t>VECCHI ROSSANA</t>
  </si>
  <si>
    <t>VENTURINI ANTONELLA</t>
  </si>
  <si>
    <t>ATL. BARILLA</t>
  </si>
  <si>
    <t>ZERMINI MARINA</t>
  </si>
  <si>
    <t>UISP modena</t>
  </si>
  <si>
    <t>ZORDAN VALERIA</t>
  </si>
  <si>
    <t>1.13.29</t>
  </si>
  <si>
    <t>1.33.21</t>
  </si>
  <si>
    <t>1.33.24</t>
  </si>
  <si>
    <t>1.37.41</t>
  </si>
  <si>
    <t>1.39.03</t>
  </si>
  <si>
    <t>1.39.04</t>
  </si>
  <si>
    <t>1.39.14</t>
  </si>
  <si>
    <t>1.43.00</t>
  </si>
  <si>
    <t>1.44.40</t>
  </si>
  <si>
    <t>1.44.56</t>
  </si>
  <si>
    <t>1.57.09</t>
  </si>
  <si>
    <t>1.58.38</t>
  </si>
  <si>
    <t>1.58.53</t>
  </si>
  <si>
    <t>2.02.25</t>
  </si>
  <si>
    <t>2.08.41</t>
  </si>
  <si>
    <t>2.10.40</t>
  </si>
  <si>
    <t>2.10.47</t>
  </si>
  <si>
    <t>2.11.38</t>
  </si>
  <si>
    <t>2.11.50</t>
  </si>
  <si>
    <t>2.21.16</t>
  </si>
  <si>
    <t>2.21.43</t>
  </si>
  <si>
    <t>2.23.34</t>
  </si>
  <si>
    <t>2.24.42</t>
  </si>
  <si>
    <t>2.26.48</t>
  </si>
  <si>
    <t>2.27.03</t>
  </si>
  <si>
    <t>2.27.59</t>
  </si>
  <si>
    <t>2.28.29</t>
  </si>
  <si>
    <t>2.29.57</t>
  </si>
  <si>
    <t>2.30.17</t>
  </si>
  <si>
    <t>2.35.17</t>
  </si>
  <si>
    <t>2.35.32</t>
  </si>
  <si>
    <t>2.35.47</t>
  </si>
  <si>
    <t>2.38.06</t>
  </si>
  <si>
    <t>2.39.50</t>
  </si>
  <si>
    <t>2.41.05</t>
  </si>
  <si>
    <t>2.42.08</t>
  </si>
  <si>
    <t>2.43.10</t>
  </si>
  <si>
    <t>2.43.57</t>
  </si>
  <si>
    <t>2.44.20</t>
  </si>
  <si>
    <t>2.45.14</t>
  </si>
  <si>
    <t>2.45.38</t>
  </si>
  <si>
    <t>2.47.36</t>
  </si>
  <si>
    <t>2.47.38</t>
  </si>
  <si>
    <t>2.49.13</t>
  </si>
  <si>
    <t>2.50.00</t>
  </si>
  <si>
    <t>2.50.04</t>
  </si>
  <si>
    <t>2.50.34</t>
  </si>
  <si>
    <t>2.50.48</t>
  </si>
  <si>
    <t>2.50.52</t>
  </si>
  <si>
    <t>2.51.15</t>
  </si>
  <si>
    <t>2.51.35</t>
  </si>
  <si>
    <t>2.52.27</t>
  </si>
  <si>
    <t>2.55.58</t>
  </si>
  <si>
    <t>3.00.47</t>
  </si>
  <si>
    <t>3.01.55</t>
  </si>
  <si>
    <t>3.02.02</t>
  </si>
  <si>
    <t>3.03.31</t>
  </si>
  <si>
    <t>3.05.11</t>
  </si>
  <si>
    <t>3.07.25</t>
  </si>
  <si>
    <t>3.07.57</t>
  </si>
  <si>
    <t>3.08.11</t>
  </si>
  <si>
    <t>3.09.06</t>
  </si>
  <si>
    <t>3.10.24</t>
  </si>
  <si>
    <t>3.10.30</t>
  </si>
  <si>
    <t>3.12.50</t>
  </si>
  <si>
    <t>3.12.56</t>
  </si>
  <si>
    <t>3.14.32</t>
  </si>
  <si>
    <t>3.15.42</t>
  </si>
  <si>
    <t>3.16.14</t>
  </si>
  <si>
    <t>3.16.34</t>
  </si>
  <si>
    <t>3.16.36</t>
  </si>
  <si>
    <t>3.17.18</t>
  </si>
  <si>
    <t>3.19.31</t>
  </si>
  <si>
    <t>3.22.15</t>
  </si>
  <si>
    <t>3.22.40</t>
  </si>
  <si>
    <t>3.24.46</t>
  </si>
  <si>
    <t>3.24.47</t>
  </si>
  <si>
    <t>3.25.13</t>
  </si>
  <si>
    <t>3.25.27</t>
  </si>
  <si>
    <t>3.27.06</t>
  </si>
  <si>
    <t>3.27.20</t>
  </si>
  <si>
    <t>3.29.49</t>
  </si>
  <si>
    <t>3.30.28</t>
  </si>
  <si>
    <t>3.30.49</t>
  </si>
  <si>
    <t>3.37.54</t>
  </si>
  <si>
    <t>3.38.32</t>
  </si>
  <si>
    <t>3.38.48</t>
  </si>
  <si>
    <t>3.39.29</t>
  </si>
  <si>
    <t>3.40.12</t>
  </si>
  <si>
    <t>3.42.43</t>
  </si>
  <si>
    <t>3.42.59</t>
  </si>
  <si>
    <t>3.43.17</t>
  </si>
  <si>
    <t>3.47.16</t>
  </si>
  <si>
    <t>3.49.50</t>
  </si>
  <si>
    <t>3.55.30</t>
  </si>
  <si>
    <t>3.58.43</t>
  </si>
  <si>
    <t>4.01.34</t>
  </si>
  <si>
    <t>4.03.44</t>
  </si>
  <si>
    <t>4.15.54</t>
  </si>
  <si>
    <t>RIT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</si>
</sst>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\.mm\.ss"/>
    <numFmt numFmtId="173" formatCode="h:mm:ss;@"/>
  </numFmts>
  <fonts count="47">
    <font>
      <sz val="8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b/>
      <sz val="10"/>
      <color indexed="52"/>
      <name val="Courier New"/>
      <family val="2"/>
    </font>
    <font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6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sz val="10"/>
      <color indexed="10"/>
      <name val="Courier New"/>
      <family val="2"/>
    </font>
    <font>
      <i/>
      <sz val="10"/>
      <color indexed="23"/>
      <name val="Courier New"/>
      <family val="2"/>
    </font>
    <font>
      <sz val="18"/>
      <color indexed="54"/>
      <name val="Calibri Light"/>
      <family val="2"/>
    </font>
    <font>
      <b/>
      <sz val="15"/>
      <color indexed="54"/>
      <name val="Courier New"/>
      <family val="2"/>
    </font>
    <font>
      <b/>
      <sz val="13"/>
      <color indexed="54"/>
      <name val="Courier New"/>
      <family val="2"/>
    </font>
    <font>
      <b/>
      <sz val="11"/>
      <color indexed="54"/>
      <name val="Courier New"/>
      <family val="2"/>
    </font>
    <font>
      <b/>
      <sz val="10"/>
      <color indexed="8"/>
      <name val="Courier New"/>
      <family val="2"/>
    </font>
    <font>
      <sz val="10"/>
      <color indexed="20"/>
      <name val="Courier New"/>
      <family val="2"/>
    </font>
    <font>
      <sz val="10"/>
      <color indexed="17"/>
      <name val="Courier New"/>
      <family val="2"/>
    </font>
    <font>
      <sz val="8"/>
      <name val="Segoe UI"/>
      <family val="2"/>
    </font>
    <font>
      <sz val="8"/>
      <color indexed="8"/>
      <name val="Arial"/>
      <family val="0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b/>
      <sz val="10"/>
      <color rgb="FFFA7D00"/>
      <name val="Courier New"/>
      <family val="2"/>
    </font>
    <font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rgb="FF3F3F76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sz val="10"/>
      <color rgb="FFFF0000"/>
      <name val="Courier New"/>
      <family val="2"/>
    </font>
    <font>
      <i/>
      <sz val="10"/>
      <color rgb="FF7F7F7F"/>
      <name val="Courier New"/>
      <family val="2"/>
    </font>
    <font>
      <sz val="18"/>
      <color theme="3"/>
      <name val="Calibri Light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0"/>
      <color theme="1"/>
      <name val="Courier New"/>
      <family val="2"/>
    </font>
    <font>
      <sz val="10"/>
      <color rgb="FF9C0006"/>
      <name val="Courier New"/>
      <family val="2"/>
    </font>
    <font>
      <sz val="10"/>
      <color rgb="FF006100"/>
      <name val="Courier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justify" wrapText="1"/>
    </xf>
    <xf numFmtId="0" fontId="6" fillId="0" borderId="0" xfId="0" applyFont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/>
    </xf>
    <xf numFmtId="0" fontId="1" fillId="33" borderId="11" xfId="0" applyFont="1" applyFill="1" applyBorder="1" applyAlignment="1" quotePrefix="1">
      <alignment horizontal="center" vertical="top" wrapText="1"/>
    </xf>
    <xf numFmtId="0" fontId="0" fillId="0" borderId="10" xfId="0" applyFill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49" fontId="0" fillId="36" borderId="18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9" fillId="0" borderId="19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867525" y="952500"/>
          <a:ext cx="762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elenco atleti per societa'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152400</xdr:colOff>
      <xdr:row>2</xdr:row>
      <xdr:rowOff>0</xdr:rowOff>
    </xdr:from>
    <xdr:to>
      <xdr:col>7</xdr:col>
      <xdr:colOff>1057275</xdr:colOff>
      <xdr:row>5</xdr:row>
      <xdr:rowOff>47625</xdr:rowOff>
    </xdr:to>
    <xdr:sp macro="[0]!atl_per_società">
      <xdr:nvSpPr>
        <xdr:cNvPr id="2" name="AutoShape 4"/>
        <xdr:cNvSpPr>
          <a:spLocks/>
        </xdr:cNvSpPr>
      </xdr:nvSpPr>
      <xdr:spPr>
        <a:xfrm>
          <a:off x="6553200" y="952500"/>
          <a:ext cx="904875" cy="619125"/>
        </a:xfrm>
        <a:prstGeom prst="hexagon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elenco atleti per società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10"/>
  <sheetViews>
    <sheetView zoomScale="150" zoomScaleNormal="150" zoomScalePageLayoutView="0" workbookViewId="0" topLeftCell="A1">
      <pane ySplit="1" topLeftCell="A102" activePane="bottomLeft" state="frozen"/>
      <selection pane="topLeft" activeCell="A1" sqref="A1"/>
      <selection pane="bottomLeft" activeCell="A111" sqref="A111:IV367"/>
    </sheetView>
  </sheetViews>
  <sheetFormatPr defaultColWidth="9.33203125" defaultRowHeight="11.25"/>
  <cols>
    <col min="1" max="1" width="16.16015625" style="8" bestFit="1" customWidth="1"/>
    <col min="2" max="2" width="29.66015625" style="8" customWidth="1"/>
    <col min="3" max="3" width="0.328125" style="7" customWidth="1"/>
    <col min="4" max="4" width="29.16015625" style="9" customWidth="1"/>
    <col min="5" max="5" width="12.33203125" style="10" customWidth="1"/>
    <col min="6" max="6" width="10.66015625" style="8" customWidth="1"/>
    <col min="7" max="7" width="9.33203125" style="7" customWidth="1"/>
    <col min="8" max="8" width="8.16015625" style="7" customWidth="1"/>
    <col min="9" max="16384" width="9.33203125" style="7" customWidth="1"/>
  </cols>
  <sheetData>
    <row r="1" spans="1:8" ht="25.5">
      <c r="A1" s="11" t="s">
        <v>2</v>
      </c>
      <c r="B1" s="11" t="s">
        <v>9</v>
      </c>
      <c r="C1" s="12" t="s">
        <v>1</v>
      </c>
      <c r="D1" s="13" t="s">
        <v>3</v>
      </c>
      <c r="E1" s="13" t="s">
        <v>4</v>
      </c>
      <c r="F1" s="11" t="s">
        <v>5</v>
      </c>
      <c r="G1" s="34" t="s">
        <v>29</v>
      </c>
      <c r="H1" s="26" t="s">
        <v>10</v>
      </c>
    </row>
    <row r="2" spans="1:9" ht="12.75">
      <c r="A2" s="41">
        <v>325</v>
      </c>
      <c r="B2" s="42" t="s">
        <v>34</v>
      </c>
      <c r="C2" s="42"/>
      <c r="D2" s="42" t="s">
        <v>35</v>
      </c>
      <c r="E2" s="43">
        <v>1978</v>
      </c>
      <c r="F2" s="43" t="s">
        <v>15</v>
      </c>
      <c r="G2" s="7">
        <f>IF(ISNA(VLOOKUP(A2,Arrivo!$B$3:$B$112,1,FALSE))," ",VLOOKUP(A2,Arrivo!$B$3:$B$112,1,FALSE))</f>
        <v>325</v>
      </c>
      <c r="H2" s="7">
        <f>COUNTIF($F$2:$F$202,"F10")</f>
        <v>9</v>
      </c>
      <c r="I2" s="7" t="s">
        <v>12</v>
      </c>
    </row>
    <row r="3" spans="1:9" ht="12.75">
      <c r="A3" s="41">
        <v>307</v>
      </c>
      <c r="B3" s="42" t="s">
        <v>36</v>
      </c>
      <c r="C3" s="42"/>
      <c r="D3" s="42" t="s">
        <v>19</v>
      </c>
      <c r="E3" s="43">
        <v>1981</v>
      </c>
      <c r="F3" s="43" t="s">
        <v>15</v>
      </c>
      <c r="G3" s="7">
        <f>IF(ISNA(VLOOKUP(A3,Arrivo!$B$3:$B$112,1,FALSE))," ",VLOOKUP(A3,Arrivo!$B$3:$B$112,1,FALSE))</f>
        <v>307</v>
      </c>
      <c r="H3" s="7">
        <f>COUNTIF($F$2:$F$202,"f20")</f>
        <v>22</v>
      </c>
      <c r="I3" s="7" t="s">
        <v>13</v>
      </c>
    </row>
    <row r="4" spans="1:9" ht="12.75">
      <c r="A4" s="41">
        <v>143</v>
      </c>
      <c r="B4" s="42" t="s">
        <v>37</v>
      </c>
      <c r="C4" s="42"/>
      <c r="D4" s="42" t="s">
        <v>38</v>
      </c>
      <c r="E4" s="43">
        <v>1960</v>
      </c>
      <c r="F4" s="43" t="s">
        <v>14</v>
      </c>
      <c r="G4" s="7">
        <f>IF(ISNA(VLOOKUP(A4,Arrivo!$B$3:$B$112,1,FALSE))," ",VLOOKUP(A4,Arrivo!$B$3:$B$112,1,FALSE))</f>
        <v>143</v>
      </c>
      <c r="H4" s="7">
        <f>COUNTIF($F$2:$F$202,"M10")</f>
        <v>14</v>
      </c>
      <c r="I4" s="7" t="s">
        <v>14</v>
      </c>
    </row>
    <row r="5" spans="1:9" ht="12.75">
      <c r="A5" s="41">
        <v>306</v>
      </c>
      <c r="B5" s="42" t="s">
        <v>39</v>
      </c>
      <c r="C5" s="42"/>
      <c r="D5" s="42" t="s">
        <v>40</v>
      </c>
      <c r="E5" s="43">
        <v>1979</v>
      </c>
      <c r="F5" s="43" t="s">
        <v>15</v>
      </c>
      <c r="G5" s="7">
        <f>IF(ISNA(VLOOKUP(A5,Arrivo!$B$3:$B$112,1,FALSE))," ",VLOOKUP(A5,Arrivo!$B$3:$B$112,1,FALSE))</f>
        <v>306</v>
      </c>
      <c r="H5" s="7">
        <f>COUNTIF($F$2:$F$202,"M20")</f>
        <v>64</v>
      </c>
      <c r="I5" s="7" t="s">
        <v>15</v>
      </c>
    </row>
    <row r="6" spans="1:8" ht="12.75">
      <c r="A6" s="44">
        <v>200</v>
      </c>
      <c r="B6" s="45" t="s">
        <v>41</v>
      </c>
      <c r="C6" s="42"/>
      <c r="D6" s="45" t="s">
        <v>42</v>
      </c>
      <c r="E6" s="46">
        <v>1957</v>
      </c>
      <c r="F6" s="46" t="s">
        <v>15</v>
      </c>
      <c r="G6" s="7">
        <f>IF(ISNA(VLOOKUP(A6,Arrivo!$B$3:$B$112,1,FALSE))," ",VLOOKUP(A6,Arrivo!$B$3:$B$112,1,FALSE))</f>
        <v>200</v>
      </c>
      <c r="H6" s="7">
        <f>SUM(H2:H5)</f>
        <v>109</v>
      </c>
    </row>
    <row r="7" spans="1:7" ht="12.75">
      <c r="A7" s="44">
        <v>201</v>
      </c>
      <c r="B7" s="45" t="s">
        <v>43</v>
      </c>
      <c r="C7" s="42"/>
      <c r="D7" s="45" t="s">
        <v>42</v>
      </c>
      <c r="E7" s="46">
        <v>1965</v>
      </c>
      <c r="F7" s="46" t="s">
        <v>13</v>
      </c>
      <c r="G7" s="7">
        <f>IF(ISNA(VLOOKUP(A7,Arrivo!$B$3:$B$112,1,FALSE))," ",VLOOKUP(A7,Arrivo!$B$3:$B$112,1,FALSE))</f>
        <v>201</v>
      </c>
    </row>
    <row r="8" spans="1:7" ht="12.75">
      <c r="A8" s="41">
        <v>301</v>
      </c>
      <c r="B8" s="42" t="s">
        <v>44</v>
      </c>
      <c r="C8" s="42"/>
      <c r="D8" s="42" t="s">
        <v>45</v>
      </c>
      <c r="E8" s="43">
        <v>1966</v>
      </c>
      <c r="F8" s="43" t="s">
        <v>15</v>
      </c>
      <c r="G8" s="7">
        <f>IF(ISNA(VLOOKUP(A8,Arrivo!$B$3:$B$112,1,FALSE))," ",VLOOKUP(A8,Arrivo!$B$3:$B$112,1,FALSE))</f>
        <v>301</v>
      </c>
    </row>
    <row r="9" spans="1:7" ht="12.75">
      <c r="A9" s="41">
        <v>110</v>
      </c>
      <c r="B9" s="42" t="s">
        <v>46</v>
      </c>
      <c r="C9" s="42"/>
      <c r="D9" s="42"/>
      <c r="E9" s="43">
        <v>1965</v>
      </c>
      <c r="F9" s="43" t="s">
        <v>14</v>
      </c>
      <c r="G9" s="7">
        <f>IF(ISNA(VLOOKUP(A9,Arrivo!$B$3:$B$112,1,FALSE))," ",VLOOKUP(A9,Arrivo!$B$3:$B$112,1,FALSE))</f>
        <v>110</v>
      </c>
    </row>
    <row r="10" spans="1:7" ht="12.75">
      <c r="A10" s="44">
        <v>204</v>
      </c>
      <c r="B10" s="45" t="s">
        <v>47</v>
      </c>
      <c r="C10" s="42"/>
      <c r="D10" s="45" t="s">
        <v>48</v>
      </c>
      <c r="E10" s="46">
        <v>1967</v>
      </c>
      <c r="F10" s="46" t="s">
        <v>13</v>
      </c>
      <c r="G10" s="7">
        <f>IF(ISNA(VLOOKUP(A10,Arrivo!$B$3:$B$112,1,FALSE))," ",VLOOKUP(A10,Arrivo!$B$3:$B$112,1,FALSE))</f>
        <v>204</v>
      </c>
    </row>
    <row r="11" spans="1:7" ht="12.75">
      <c r="A11" s="41">
        <v>109</v>
      </c>
      <c r="B11" s="42" t="s">
        <v>49</v>
      </c>
      <c r="C11" s="42"/>
      <c r="D11" s="42" t="s">
        <v>50</v>
      </c>
      <c r="E11" s="43">
        <v>1983</v>
      </c>
      <c r="F11" s="43" t="s">
        <v>14</v>
      </c>
      <c r="G11" s="7">
        <f>IF(ISNA(VLOOKUP(A11,Arrivo!$B$3:$B$112,1,FALSE))," ",VLOOKUP(A11,Arrivo!$B$3:$B$112,1,FALSE))</f>
        <v>109</v>
      </c>
    </row>
    <row r="12" spans="1:7" ht="12.75">
      <c r="A12" s="44">
        <v>205</v>
      </c>
      <c r="B12" s="45" t="s">
        <v>51</v>
      </c>
      <c r="C12" s="42"/>
      <c r="D12" s="45" t="s">
        <v>52</v>
      </c>
      <c r="E12" s="46">
        <v>1992</v>
      </c>
      <c r="F12" s="46" t="s">
        <v>13</v>
      </c>
      <c r="G12" s="7">
        <f>IF(ISNA(VLOOKUP(A12,Arrivo!$B$3:$B$112,1,FALSE))," ",VLOOKUP(A12,Arrivo!$B$3:$B$112,1,FALSE))</f>
        <v>205</v>
      </c>
    </row>
    <row r="13" spans="1:7" ht="12.75">
      <c r="A13" s="44">
        <v>206</v>
      </c>
      <c r="B13" s="45" t="s">
        <v>53</v>
      </c>
      <c r="C13" s="42"/>
      <c r="D13" s="45"/>
      <c r="E13" s="46"/>
      <c r="F13" s="46" t="s">
        <v>15</v>
      </c>
      <c r="G13" s="7">
        <f>IF(ISNA(VLOOKUP(A13,Arrivo!$B$3:$B$112,1,FALSE))," ",VLOOKUP(A13,Arrivo!$B$3:$B$112,1,FALSE))</f>
        <v>206</v>
      </c>
    </row>
    <row r="14" spans="1:7" ht="12.75">
      <c r="A14" s="44">
        <v>207</v>
      </c>
      <c r="B14" s="45" t="s">
        <v>54</v>
      </c>
      <c r="C14" s="42"/>
      <c r="D14" s="45" t="s">
        <v>55</v>
      </c>
      <c r="E14" s="46">
        <v>1959</v>
      </c>
      <c r="F14" s="46" t="s">
        <v>15</v>
      </c>
      <c r="G14" s="7">
        <f>IF(ISNA(VLOOKUP(A14,Arrivo!$B$3:$B$112,1,FALSE))," ",VLOOKUP(A14,Arrivo!$B$3:$B$112,1,FALSE))</f>
        <v>207</v>
      </c>
    </row>
    <row r="15" spans="1:7" ht="12.75">
      <c r="A15" s="41">
        <v>336</v>
      </c>
      <c r="B15" s="42" t="s">
        <v>56</v>
      </c>
      <c r="C15" s="42"/>
      <c r="D15" s="42" t="s">
        <v>57</v>
      </c>
      <c r="E15" s="43">
        <v>1965</v>
      </c>
      <c r="F15" s="43" t="s">
        <v>15</v>
      </c>
      <c r="G15" s="7">
        <f>IF(ISNA(VLOOKUP(A15,Arrivo!$B$3:$B$112,1,FALSE))," ",VLOOKUP(A15,Arrivo!$B$3:$B$112,1,FALSE))</f>
        <v>336</v>
      </c>
    </row>
    <row r="16" spans="1:7" ht="12.75">
      <c r="A16" s="41">
        <v>107</v>
      </c>
      <c r="B16" s="42" t="s">
        <v>58</v>
      </c>
      <c r="C16" s="42"/>
      <c r="D16" s="42" t="s">
        <v>59</v>
      </c>
      <c r="E16" s="43">
        <v>1974</v>
      </c>
      <c r="F16" s="43" t="s">
        <v>14</v>
      </c>
      <c r="G16" s="7">
        <f>IF(ISNA(VLOOKUP(A16,Arrivo!$B$3:$B$112,1,FALSE))," ",VLOOKUP(A16,Arrivo!$B$3:$B$112,1,FALSE))</f>
        <v>107</v>
      </c>
    </row>
    <row r="17" spans="1:7" ht="12.75">
      <c r="A17" s="44">
        <v>208</v>
      </c>
      <c r="B17" s="45" t="s">
        <v>60</v>
      </c>
      <c r="C17" s="42"/>
      <c r="D17" s="45" t="s">
        <v>61</v>
      </c>
      <c r="E17" s="46">
        <v>1980</v>
      </c>
      <c r="F17" s="46" t="s">
        <v>13</v>
      </c>
      <c r="G17" s="7">
        <f>IF(ISNA(VLOOKUP(A17,Arrivo!$B$3:$B$112,1,FALSE))," ",VLOOKUP(A17,Arrivo!$B$3:$B$112,1,FALSE))</f>
        <v>208</v>
      </c>
    </row>
    <row r="18" spans="1:7" ht="12.75">
      <c r="A18" s="41">
        <v>150</v>
      </c>
      <c r="B18" s="42" t="s">
        <v>62</v>
      </c>
      <c r="C18" s="42"/>
      <c r="D18" s="42" t="s">
        <v>63</v>
      </c>
      <c r="E18" s="43">
        <v>1982</v>
      </c>
      <c r="F18" s="43" t="s">
        <v>14</v>
      </c>
      <c r="G18" s="7">
        <f>IF(ISNA(VLOOKUP(A18,Arrivo!$B$3:$B$112,1,FALSE))," ",VLOOKUP(A18,Arrivo!$B$3:$B$112,1,FALSE))</f>
        <v>150</v>
      </c>
    </row>
    <row r="19" spans="1:7" ht="12.75">
      <c r="A19" s="44">
        <v>209</v>
      </c>
      <c r="B19" s="45" t="s">
        <v>64</v>
      </c>
      <c r="C19" s="42"/>
      <c r="D19" s="45" t="s">
        <v>65</v>
      </c>
      <c r="E19" s="46">
        <v>1973</v>
      </c>
      <c r="F19" s="46" t="s">
        <v>13</v>
      </c>
      <c r="G19" s="7">
        <f>IF(ISNA(VLOOKUP(A19,Arrivo!$B$3:$B$112,1,FALSE))," ",VLOOKUP(A19,Arrivo!$B$3:$B$112,1,FALSE))</f>
        <v>209</v>
      </c>
    </row>
    <row r="20" spans="1:7" ht="12.75">
      <c r="A20" s="44">
        <v>211</v>
      </c>
      <c r="B20" s="45" t="s">
        <v>66</v>
      </c>
      <c r="C20" s="42"/>
      <c r="D20" s="45" t="s">
        <v>67</v>
      </c>
      <c r="E20" s="46">
        <v>1985</v>
      </c>
      <c r="F20" s="46" t="s">
        <v>15</v>
      </c>
      <c r="G20" s="7">
        <f>IF(ISNA(VLOOKUP(A20,Arrivo!$B$3:$B$112,1,FALSE))," ",VLOOKUP(A20,Arrivo!$B$3:$B$112,1,FALSE))</f>
        <v>211</v>
      </c>
    </row>
    <row r="21" spans="1:7" ht="12.75">
      <c r="A21" s="41">
        <v>327</v>
      </c>
      <c r="B21" s="42" t="s">
        <v>68</v>
      </c>
      <c r="C21" s="42"/>
      <c r="D21" s="42" t="s">
        <v>35</v>
      </c>
      <c r="E21" s="43">
        <v>1978</v>
      </c>
      <c r="F21" s="43" t="s">
        <v>15</v>
      </c>
      <c r="G21" s="7">
        <f>IF(ISNA(VLOOKUP(A21,Arrivo!$B$3:$B$112,1,FALSE))," ",VLOOKUP(A21,Arrivo!$B$3:$B$112,1,FALSE))</f>
        <v>327</v>
      </c>
    </row>
    <row r="22" spans="1:7" ht="12.75">
      <c r="A22" s="44">
        <v>213</v>
      </c>
      <c r="B22" s="45" t="s">
        <v>69</v>
      </c>
      <c r="C22" s="42"/>
      <c r="D22" s="45" t="s">
        <v>18</v>
      </c>
      <c r="E22" s="46">
        <v>1970</v>
      </c>
      <c r="F22" s="46" t="s">
        <v>15</v>
      </c>
      <c r="G22" s="7">
        <f>IF(ISNA(VLOOKUP(A22,Arrivo!$B$3:$B$112,1,FALSE))," ",VLOOKUP(A22,Arrivo!$B$3:$B$112,1,FALSE))</f>
        <v>213</v>
      </c>
    </row>
    <row r="23" spans="1:7" ht="12.75">
      <c r="A23" s="41">
        <v>340</v>
      </c>
      <c r="B23" s="42" t="s">
        <v>70</v>
      </c>
      <c r="C23" s="42"/>
      <c r="D23" s="42" t="s">
        <v>71</v>
      </c>
      <c r="E23" s="43">
        <v>1969</v>
      </c>
      <c r="F23" s="43" t="s">
        <v>15</v>
      </c>
      <c r="G23" s="7">
        <f>IF(ISNA(VLOOKUP(A23,Arrivo!$B$3:$B$112,1,FALSE))," ",VLOOKUP(A23,Arrivo!$B$3:$B$112,1,FALSE))</f>
        <v>340</v>
      </c>
    </row>
    <row r="24" spans="1:7" ht="12.75">
      <c r="A24" s="41">
        <v>295</v>
      </c>
      <c r="B24" s="42" t="s">
        <v>72</v>
      </c>
      <c r="C24" s="42"/>
      <c r="D24" s="42" t="s">
        <v>52</v>
      </c>
      <c r="E24" s="43">
        <v>1975</v>
      </c>
      <c r="F24" s="43" t="s">
        <v>15</v>
      </c>
      <c r="G24" s="7">
        <f>IF(ISNA(VLOOKUP(A24,Arrivo!$B$3:$B$112,1,FALSE))," ",VLOOKUP(A24,Arrivo!$B$3:$B$112,1,FALSE))</f>
        <v>295</v>
      </c>
    </row>
    <row r="25" spans="1:7" ht="12.75">
      <c r="A25" s="44">
        <v>215</v>
      </c>
      <c r="B25" s="45" t="s">
        <v>73</v>
      </c>
      <c r="C25" s="42"/>
      <c r="D25" s="45" t="s">
        <v>74</v>
      </c>
      <c r="E25" s="46">
        <v>1973</v>
      </c>
      <c r="F25" s="46" t="s">
        <v>15</v>
      </c>
      <c r="G25" s="7">
        <f>IF(ISNA(VLOOKUP(A25,Arrivo!$B$3:$B$112,1,FALSE))," ",VLOOKUP(A25,Arrivo!$B$3:$B$112,1,FALSE))</f>
        <v>215</v>
      </c>
    </row>
    <row r="26" spans="1:7" ht="12.75">
      <c r="A26" s="41">
        <v>303</v>
      </c>
      <c r="B26" s="42" t="s">
        <v>75</v>
      </c>
      <c r="C26" s="42"/>
      <c r="D26" s="42" t="s">
        <v>65</v>
      </c>
      <c r="E26" s="43">
        <v>1978</v>
      </c>
      <c r="F26" s="43" t="s">
        <v>15</v>
      </c>
      <c r="G26" s="7">
        <f>IF(ISNA(VLOOKUP(A26,Arrivo!$B$3:$B$112,1,FALSE))," ",VLOOKUP(A26,Arrivo!$B$3:$B$112,1,FALSE))</f>
        <v>303</v>
      </c>
    </row>
    <row r="27" spans="1:7" ht="12.75">
      <c r="A27" s="44">
        <v>218</v>
      </c>
      <c r="B27" s="45" t="s">
        <v>76</v>
      </c>
      <c r="C27" s="42"/>
      <c r="D27" s="45" t="s">
        <v>77</v>
      </c>
      <c r="E27" s="46">
        <v>1955</v>
      </c>
      <c r="F27" s="46" t="s">
        <v>15</v>
      </c>
      <c r="G27" s="7">
        <f>IF(ISNA(VLOOKUP(A27,Arrivo!$B$3:$B$112,1,FALSE))," ",VLOOKUP(A27,Arrivo!$B$3:$B$112,1,FALSE))</f>
        <v>218</v>
      </c>
    </row>
    <row r="28" spans="1:7" ht="12.75">
      <c r="A28" s="44">
        <v>219</v>
      </c>
      <c r="B28" s="45" t="s">
        <v>78</v>
      </c>
      <c r="C28" s="42"/>
      <c r="D28" s="45" t="s">
        <v>65</v>
      </c>
      <c r="E28" s="46">
        <v>1978</v>
      </c>
      <c r="F28" s="46" t="s">
        <v>15</v>
      </c>
      <c r="G28" s="7">
        <f>IF(ISNA(VLOOKUP(A28,Arrivo!$B$3:$B$112,1,FALSE))," ",VLOOKUP(A28,Arrivo!$B$3:$B$112,1,FALSE))</f>
        <v>219</v>
      </c>
    </row>
    <row r="29" spans="1:7" ht="12.75">
      <c r="A29" s="41">
        <v>298</v>
      </c>
      <c r="B29" s="42" t="s">
        <v>79</v>
      </c>
      <c r="C29" s="42"/>
      <c r="D29" s="42" t="s">
        <v>80</v>
      </c>
      <c r="E29" s="43">
        <v>1994</v>
      </c>
      <c r="F29" s="43" t="s">
        <v>15</v>
      </c>
      <c r="G29" s="7">
        <f>IF(ISNA(VLOOKUP(A29,Arrivo!$B$3:$B$112,1,FALSE))," ",VLOOKUP(A29,Arrivo!$B$3:$B$112,1,FALSE))</f>
        <v>298</v>
      </c>
    </row>
    <row r="30" spans="1:7" ht="12.75">
      <c r="A30" s="41">
        <v>331</v>
      </c>
      <c r="B30" s="42" t="s">
        <v>81</v>
      </c>
      <c r="C30" s="42"/>
      <c r="D30" s="42" t="s">
        <v>82</v>
      </c>
      <c r="E30" s="43">
        <v>1969</v>
      </c>
      <c r="F30" s="43" t="s">
        <v>15</v>
      </c>
      <c r="G30" s="7">
        <f>IF(ISNA(VLOOKUP(A30,Arrivo!$B$3:$B$112,1,FALSE))," ",VLOOKUP(A30,Arrivo!$B$3:$B$112,1,FALSE))</f>
        <v>331</v>
      </c>
    </row>
    <row r="31" spans="1:7" ht="12.75">
      <c r="A31" s="41">
        <v>329</v>
      </c>
      <c r="B31" s="42" t="s">
        <v>83</v>
      </c>
      <c r="C31" s="42"/>
      <c r="D31" s="42"/>
      <c r="E31" s="43">
        <v>1969</v>
      </c>
      <c r="F31" s="43" t="s">
        <v>15</v>
      </c>
      <c r="G31" s="7">
        <f>IF(ISNA(VLOOKUP(A31,Arrivo!$B$3:$B$112,1,FALSE))," ",VLOOKUP(A31,Arrivo!$B$3:$B$112,1,FALSE))</f>
        <v>329</v>
      </c>
    </row>
    <row r="32" spans="1:7" ht="12.75">
      <c r="A32" s="44">
        <v>221</v>
      </c>
      <c r="B32" s="45" t="s">
        <v>84</v>
      </c>
      <c r="C32" s="42"/>
      <c r="D32" s="45" t="s">
        <v>65</v>
      </c>
      <c r="E32" s="46">
        <v>1972</v>
      </c>
      <c r="F32" s="46" t="s">
        <v>13</v>
      </c>
      <c r="G32" s="7">
        <f>IF(ISNA(VLOOKUP(A32,Arrivo!$B$3:$B$112,1,FALSE))," ",VLOOKUP(A32,Arrivo!$B$3:$B$112,1,FALSE))</f>
        <v>221</v>
      </c>
    </row>
    <row r="33" spans="1:7" ht="12.75">
      <c r="A33" s="41">
        <v>346</v>
      </c>
      <c r="B33" s="42" t="s">
        <v>85</v>
      </c>
      <c r="C33" s="42"/>
      <c r="D33" s="42"/>
      <c r="E33" s="43">
        <v>1989</v>
      </c>
      <c r="F33" s="43" t="s">
        <v>13</v>
      </c>
      <c r="G33" s="7">
        <f>IF(ISNA(VLOOKUP(A33,Arrivo!$B$3:$B$112,1,FALSE))," ",VLOOKUP(A33,Arrivo!$B$3:$B$112,1,FALSE))</f>
        <v>346</v>
      </c>
    </row>
    <row r="34" spans="1:7" ht="12.75">
      <c r="A34" s="44">
        <v>222</v>
      </c>
      <c r="B34" s="45" t="s">
        <v>16</v>
      </c>
      <c r="C34" s="42"/>
      <c r="D34" s="45" t="s">
        <v>86</v>
      </c>
      <c r="E34" s="46">
        <v>1976</v>
      </c>
      <c r="F34" s="46" t="s">
        <v>13</v>
      </c>
      <c r="G34" s="7">
        <f>IF(ISNA(VLOOKUP(A34,Arrivo!$B$3:$B$112,1,FALSE))," ",VLOOKUP(A34,Arrivo!$B$3:$B$112,1,FALSE))</f>
        <v>222</v>
      </c>
    </row>
    <row r="35" spans="1:7" ht="12.75">
      <c r="A35" s="44">
        <v>223</v>
      </c>
      <c r="B35" s="45" t="s">
        <v>87</v>
      </c>
      <c r="C35" s="42"/>
      <c r="D35" s="45" t="s">
        <v>35</v>
      </c>
      <c r="E35" s="46">
        <v>1967</v>
      </c>
      <c r="F35" s="46" t="s">
        <v>13</v>
      </c>
      <c r="G35" s="7">
        <f>IF(ISNA(VLOOKUP(A35,Arrivo!$B$3:$B$112,1,FALSE))," ",VLOOKUP(A35,Arrivo!$B$3:$B$112,1,FALSE))</f>
        <v>223</v>
      </c>
    </row>
    <row r="36" spans="1:7" ht="12.75">
      <c r="A36" s="44">
        <v>67</v>
      </c>
      <c r="B36" s="45" t="s">
        <v>88</v>
      </c>
      <c r="C36" s="42"/>
      <c r="D36" s="45" t="s">
        <v>42</v>
      </c>
      <c r="E36" s="46">
        <v>1968</v>
      </c>
      <c r="F36" s="46" t="s">
        <v>12</v>
      </c>
      <c r="G36" s="7">
        <f>IF(ISNA(VLOOKUP(A36,Arrivo!$B$3:$B$112,1,FALSE))," ",VLOOKUP(A36,Arrivo!$B$3:$B$112,1,FALSE))</f>
        <v>67</v>
      </c>
    </row>
    <row r="37" spans="1:7" ht="12.75">
      <c r="A37" s="41">
        <v>294</v>
      </c>
      <c r="B37" s="42" t="s">
        <v>89</v>
      </c>
      <c r="C37" s="42"/>
      <c r="D37" s="42"/>
      <c r="E37" s="43">
        <v>1984</v>
      </c>
      <c r="F37" s="43" t="s">
        <v>15</v>
      </c>
      <c r="G37" s="7">
        <f>IF(ISNA(VLOOKUP(A37,Arrivo!$B$3:$B$112,1,FALSE))," ",VLOOKUP(A37,Arrivo!$B$3:$B$112,1,FALSE))</f>
        <v>294</v>
      </c>
    </row>
    <row r="38" spans="1:7" ht="12.75">
      <c r="A38" s="44">
        <v>224</v>
      </c>
      <c r="B38" s="45" t="s">
        <v>90</v>
      </c>
      <c r="C38" s="42"/>
      <c r="D38" s="45" t="s">
        <v>65</v>
      </c>
      <c r="E38" s="46">
        <v>1974</v>
      </c>
      <c r="F38" s="46" t="s">
        <v>13</v>
      </c>
      <c r="G38" s="7">
        <f>IF(ISNA(VLOOKUP(A38,Arrivo!$B$3:$B$112,1,FALSE))," ",VLOOKUP(A38,Arrivo!$B$3:$B$112,1,FALSE))</f>
        <v>224</v>
      </c>
    </row>
    <row r="39" spans="1:7" ht="12.75">
      <c r="A39" s="44">
        <v>226</v>
      </c>
      <c r="B39" s="45" t="s">
        <v>91</v>
      </c>
      <c r="C39" s="42"/>
      <c r="D39" s="45" t="s">
        <v>92</v>
      </c>
      <c r="E39" s="46">
        <v>1967</v>
      </c>
      <c r="F39" s="46" t="s">
        <v>13</v>
      </c>
      <c r="G39" s="7">
        <f>IF(ISNA(VLOOKUP(A39,Arrivo!$B$3:$B$112,1,FALSE))," ",VLOOKUP(A39,Arrivo!$B$3:$B$112,1,FALSE))</f>
        <v>226</v>
      </c>
    </row>
    <row r="40" spans="1:7" ht="12.75">
      <c r="A40" s="41">
        <v>352</v>
      </c>
      <c r="B40" s="42" t="s">
        <v>93</v>
      </c>
      <c r="C40" s="42"/>
      <c r="D40" s="42" t="s">
        <v>94</v>
      </c>
      <c r="E40" s="43">
        <v>1975</v>
      </c>
      <c r="F40" s="43" t="s">
        <v>15</v>
      </c>
      <c r="G40" s="7">
        <f>IF(ISNA(VLOOKUP(A40,Arrivo!$B$3:$B$112,1,FALSE))," ",VLOOKUP(A40,Arrivo!$B$3:$B$112,1,FALSE))</f>
        <v>352</v>
      </c>
    </row>
    <row r="41" spans="1:7" ht="12.75">
      <c r="A41" s="41">
        <v>140</v>
      </c>
      <c r="B41" s="42" t="s">
        <v>95</v>
      </c>
      <c r="C41" s="42"/>
      <c r="D41" s="42"/>
      <c r="E41" s="43">
        <v>1973</v>
      </c>
      <c r="F41" s="43" t="s">
        <v>14</v>
      </c>
      <c r="G41" s="7">
        <f>IF(ISNA(VLOOKUP(A41,Arrivo!$B$3:$B$112,1,FALSE))," ",VLOOKUP(A41,Arrivo!$B$3:$B$112,1,FALSE))</f>
        <v>140</v>
      </c>
    </row>
    <row r="42" spans="1:7" ht="12.75">
      <c r="A42" s="44">
        <v>257</v>
      </c>
      <c r="B42" s="45" t="s">
        <v>17</v>
      </c>
      <c r="C42" s="42"/>
      <c r="D42" s="45" t="s">
        <v>86</v>
      </c>
      <c r="E42" s="46">
        <v>1989</v>
      </c>
      <c r="F42" s="46" t="s">
        <v>13</v>
      </c>
      <c r="G42" s="7">
        <f>IF(ISNA(VLOOKUP(A42,Arrivo!$B$3:$B$112,1,FALSE))," ",VLOOKUP(A42,Arrivo!$B$3:$B$112,1,FALSE))</f>
        <v>257</v>
      </c>
    </row>
    <row r="43" spans="1:7" ht="12.75">
      <c r="A43" s="44">
        <v>229</v>
      </c>
      <c r="B43" s="45" t="s">
        <v>96</v>
      </c>
      <c r="C43" s="42"/>
      <c r="D43" s="45" t="s">
        <v>67</v>
      </c>
      <c r="E43" s="46">
        <v>1989</v>
      </c>
      <c r="F43" s="46" t="s">
        <v>13</v>
      </c>
      <c r="G43" s="7">
        <f>IF(ISNA(VLOOKUP(A43,Arrivo!$B$3:$B$112,1,FALSE))," ",VLOOKUP(A43,Arrivo!$B$3:$B$112,1,FALSE))</f>
        <v>229</v>
      </c>
    </row>
    <row r="44" spans="1:7" ht="12.75">
      <c r="A44" s="41">
        <v>328</v>
      </c>
      <c r="B44" s="42" t="s">
        <v>97</v>
      </c>
      <c r="C44" s="42"/>
      <c r="D44" s="42" t="s">
        <v>98</v>
      </c>
      <c r="E44" s="43">
        <v>1969</v>
      </c>
      <c r="F44" s="43" t="s">
        <v>15</v>
      </c>
      <c r="G44" s="7">
        <f>IF(ISNA(VLOOKUP(A44,Arrivo!$B$3:$B$112,1,FALSE))," ",VLOOKUP(A44,Arrivo!$B$3:$B$112,1,FALSE))</f>
        <v>328</v>
      </c>
    </row>
    <row r="45" spans="1:7" ht="12.75">
      <c r="A45" s="44">
        <v>279</v>
      </c>
      <c r="B45" s="45" t="s">
        <v>99</v>
      </c>
      <c r="C45" s="42"/>
      <c r="D45" s="45" t="s">
        <v>18</v>
      </c>
      <c r="E45" s="46">
        <v>1983</v>
      </c>
      <c r="F45" s="46" t="s">
        <v>15</v>
      </c>
      <c r="G45" s="7">
        <f>IF(ISNA(VLOOKUP(A45,Arrivo!$B$3:$B$112,1,FALSE))," ",VLOOKUP(A45,Arrivo!$B$3:$B$112,1,FALSE))</f>
        <v>279</v>
      </c>
    </row>
    <row r="46" spans="1:7" ht="12.75">
      <c r="A46" s="41">
        <v>100</v>
      </c>
      <c r="B46" s="42" t="s">
        <v>100</v>
      </c>
      <c r="C46" s="42"/>
      <c r="D46" s="42"/>
      <c r="E46" s="43">
        <v>1975</v>
      </c>
      <c r="F46" s="43" t="s">
        <v>14</v>
      </c>
      <c r="G46" s="7">
        <f>IF(ISNA(VLOOKUP(A46,Arrivo!$B$3:$B$112,1,FALSE))," ",VLOOKUP(A46,Arrivo!$B$3:$B$112,1,FALSE))</f>
        <v>100</v>
      </c>
    </row>
    <row r="47" spans="1:7" ht="12.75">
      <c r="A47" s="41">
        <v>293</v>
      </c>
      <c r="B47" s="42" t="s">
        <v>101</v>
      </c>
      <c r="C47" s="42"/>
      <c r="D47" s="42"/>
      <c r="E47" s="43">
        <v>1943</v>
      </c>
      <c r="F47" s="43" t="s">
        <v>15</v>
      </c>
      <c r="G47" s="7">
        <f>IF(ISNA(VLOOKUP(A47,Arrivo!$B$3:$B$112,1,FALSE))," ",VLOOKUP(A47,Arrivo!$B$3:$B$112,1,FALSE))</f>
        <v>293</v>
      </c>
    </row>
    <row r="48" spans="1:7" ht="12.75">
      <c r="A48" s="44">
        <v>323</v>
      </c>
      <c r="B48" s="45" t="s">
        <v>102</v>
      </c>
      <c r="C48" s="42"/>
      <c r="D48" s="45" t="s">
        <v>18</v>
      </c>
      <c r="E48" s="46">
        <v>1969</v>
      </c>
      <c r="F48" s="46" t="s">
        <v>15</v>
      </c>
      <c r="G48" s="7">
        <f>IF(ISNA(VLOOKUP(A48,Arrivo!$B$3:$B$112,1,FALSE))," ",VLOOKUP(A48,Arrivo!$B$3:$B$112,1,FALSE))</f>
        <v>323</v>
      </c>
    </row>
    <row r="49" spans="1:7" ht="12.75">
      <c r="A49" s="41">
        <v>102</v>
      </c>
      <c r="B49" s="42" t="s">
        <v>103</v>
      </c>
      <c r="C49" s="42"/>
      <c r="D49" s="42" t="s">
        <v>19</v>
      </c>
      <c r="E49" s="43">
        <v>1971</v>
      </c>
      <c r="F49" s="43" t="s">
        <v>14</v>
      </c>
      <c r="G49" s="7">
        <f>IF(ISNA(VLOOKUP(A49,Arrivo!$B$3:$B$112,1,FALSE))," ",VLOOKUP(A49,Arrivo!$B$3:$B$112,1,FALSE))</f>
        <v>102</v>
      </c>
    </row>
    <row r="50" spans="1:7" ht="12.75">
      <c r="A50" s="44">
        <v>230</v>
      </c>
      <c r="B50" s="45" t="s">
        <v>104</v>
      </c>
      <c r="C50" s="42"/>
      <c r="D50" s="45" t="s">
        <v>42</v>
      </c>
      <c r="E50" s="46">
        <v>1965</v>
      </c>
      <c r="F50" s="46" t="s">
        <v>15</v>
      </c>
      <c r="G50" s="7">
        <f>IF(ISNA(VLOOKUP(A50,Arrivo!$B$3:$B$112,1,FALSE))," ",VLOOKUP(A50,Arrivo!$B$3:$B$112,1,FALSE))</f>
        <v>230</v>
      </c>
    </row>
    <row r="51" spans="1:7" ht="12.75">
      <c r="A51" s="44">
        <v>233</v>
      </c>
      <c r="B51" s="45" t="s">
        <v>105</v>
      </c>
      <c r="C51" s="42"/>
      <c r="D51" s="45" t="s">
        <v>92</v>
      </c>
      <c r="E51" s="46">
        <v>1968</v>
      </c>
      <c r="F51" s="46" t="s">
        <v>15</v>
      </c>
      <c r="G51" s="7">
        <f>IF(ISNA(VLOOKUP(A51,Arrivo!$B$3:$B$112,1,FALSE))," ",VLOOKUP(A51,Arrivo!$B$3:$B$112,1,FALSE))</f>
        <v>233</v>
      </c>
    </row>
    <row r="52" spans="1:7" ht="12.75">
      <c r="A52" s="44">
        <v>234</v>
      </c>
      <c r="B52" s="45" t="s">
        <v>106</v>
      </c>
      <c r="C52" s="42"/>
      <c r="D52" s="45" t="s">
        <v>65</v>
      </c>
      <c r="E52" s="46">
        <v>1984</v>
      </c>
      <c r="F52" s="46" t="s">
        <v>15</v>
      </c>
      <c r="G52" s="7">
        <f>IF(ISNA(VLOOKUP(A52,Arrivo!$B$3:$B$112,1,FALSE))," ",VLOOKUP(A52,Arrivo!$B$3:$B$112,1,FALSE))</f>
        <v>234</v>
      </c>
    </row>
    <row r="53" spans="1:7" ht="12.75">
      <c r="A53" s="44">
        <v>334</v>
      </c>
      <c r="B53" s="42" t="s">
        <v>107</v>
      </c>
      <c r="C53" s="42"/>
      <c r="D53" s="42" t="s">
        <v>108</v>
      </c>
      <c r="E53" s="43">
        <v>1977</v>
      </c>
      <c r="F53" s="43" t="s">
        <v>15</v>
      </c>
      <c r="G53" s="7">
        <f>IF(ISNA(VLOOKUP(A53,Arrivo!$B$3:$B$112,1,FALSE))," ",VLOOKUP(A53,Arrivo!$B$3:$B$112,1,FALSE))</f>
        <v>334</v>
      </c>
    </row>
    <row r="54" spans="1:7" ht="12.75">
      <c r="A54" s="44">
        <v>305</v>
      </c>
      <c r="B54" s="42" t="s">
        <v>109</v>
      </c>
      <c r="C54" s="42"/>
      <c r="D54" s="42" t="s">
        <v>110</v>
      </c>
      <c r="E54" s="43">
        <v>1948</v>
      </c>
      <c r="F54" s="43" t="s">
        <v>15</v>
      </c>
      <c r="G54" s="7">
        <f>IF(ISNA(VLOOKUP(A54,Arrivo!$B$3:$B$112,1,FALSE))," ",VLOOKUP(A54,Arrivo!$B$3:$B$112,1,FALSE))</f>
        <v>305</v>
      </c>
    </row>
    <row r="55" spans="1:7" ht="12.75">
      <c r="A55" s="44">
        <v>105</v>
      </c>
      <c r="B55" s="42" t="s">
        <v>111</v>
      </c>
      <c r="C55" s="42"/>
      <c r="D55" s="42" t="s">
        <v>112</v>
      </c>
      <c r="E55" s="43">
        <v>1978</v>
      </c>
      <c r="F55" s="43" t="s">
        <v>14</v>
      </c>
      <c r="G55" s="7">
        <f>IF(ISNA(VLOOKUP(A55,Arrivo!$B$3:$B$112,1,FALSE))," ",VLOOKUP(A55,Arrivo!$B$3:$B$112,1,FALSE))</f>
        <v>105</v>
      </c>
    </row>
    <row r="56" spans="1:7" ht="12.75">
      <c r="A56" s="44">
        <v>235</v>
      </c>
      <c r="B56" s="45" t="s">
        <v>113</v>
      </c>
      <c r="C56" s="42"/>
      <c r="D56" s="45" t="s">
        <v>108</v>
      </c>
      <c r="E56" s="46">
        <v>1984</v>
      </c>
      <c r="F56" s="46" t="s">
        <v>15</v>
      </c>
      <c r="G56" s="7">
        <f>IF(ISNA(VLOOKUP(A56,Arrivo!$B$3:$B$112,1,FALSE))," ",VLOOKUP(A56,Arrivo!$B$3:$B$112,1,FALSE))</f>
        <v>235</v>
      </c>
    </row>
    <row r="57" spans="1:7" ht="12.75">
      <c r="A57" s="44">
        <v>350</v>
      </c>
      <c r="B57" s="42" t="s">
        <v>114</v>
      </c>
      <c r="C57" s="42"/>
      <c r="D57" s="42" t="s">
        <v>59</v>
      </c>
      <c r="E57" s="43">
        <v>1974</v>
      </c>
      <c r="F57" s="43" t="s">
        <v>13</v>
      </c>
      <c r="G57" s="7">
        <f>IF(ISNA(VLOOKUP(A57,Arrivo!$B$3:$B$112,1,FALSE))," ",VLOOKUP(A57,Arrivo!$B$3:$B$112,1,FALSE))</f>
        <v>350</v>
      </c>
    </row>
    <row r="58" spans="1:7" ht="12.75">
      <c r="A58" s="44">
        <v>95</v>
      </c>
      <c r="B58" s="42" t="s">
        <v>115</v>
      </c>
      <c r="C58" s="42"/>
      <c r="D58" s="42" t="s">
        <v>116</v>
      </c>
      <c r="E58" s="43">
        <v>1984</v>
      </c>
      <c r="F58" s="43" t="s">
        <v>12</v>
      </c>
      <c r="G58" s="7">
        <f>IF(ISNA(VLOOKUP(A58,Arrivo!$B$3:$B$112,1,FALSE))," ",VLOOKUP(A58,Arrivo!$B$3:$B$112,1,FALSE))</f>
        <v>95</v>
      </c>
    </row>
    <row r="59" spans="1:7" ht="12.75">
      <c r="A59" s="44">
        <v>326</v>
      </c>
      <c r="B59" s="42" t="s">
        <v>117</v>
      </c>
      <c r="C59" s="42"/>
      <c r="D59" s="42" t="s">
        <v>118</v>
      </c>
      <c r="E59" s="43">
        <v>1980</v>
      </c>
      <c r="F59" s="43" t="s">
        <v>15</v>
      </c>
      <c r="G59" s="7">
        <f>IF(ISNA(VLOOKUP(A59,Arrivo!$B$3:$B$112,1,FALSE))," ",VLOOKUP(A59,Arrivo!$B$3:$B$112,1,FALSE))</f>
        <v>326</v>
      </c>
    </row>
    <row r="60" spans="1:7" ht="12.75">
      <c r="A60" s="44">
        <v>236</v>
      </c>
      <c r="B60" s="45" t="s">
        <v>119</v>
      </c>
      <c r="C60" s="42"/>
      <c r="D60" s="45" t="s">
        <v>120</v>
      </c>
      <c r="E60" s="46">
        <v>1972</v>
      </c>
      <c r="F60" s="46" t="s">
        <v>15</v>
      </c>
      <c r="G60" s="7">
        <f>IF(ISNA(VLOOKUP(A60,Arrivo!$B$3:$B$112,1,FALSE))," ",VLOOKUP(A60,Arrivo!$B$3:$B$112,1,FALSE))</f>
        <v>236</v>
      </c>
    </row>
    <row r="61" spans="1:7" ht="12.75">
      <c r="A61" s="44">
        <v>237</v>
      </c>
      <c r="B61" s="45" t="s">
        <v>121</v>
      </c>
      <c r="C61" s="42"/>
      <c r="D61" s="45" t="s">
        <v>122</v>
      </c>
      <c r="E61" s="46">
        <v>1970</v>
      </c>
      <c r="F61" s="46" t="s">
        <v>13</v>
      </c>
      <c r="G61" s="7">
        <f>IF(ISNA(VLOOKUP(A61,Arrivo!$B$3:$B$112,1,FALSE))," ",VLOOKUP(A61,Arrivo!$B$3:$B$112,1,FALSE))</f>
        <v>237</v>
      </c>
    </row>
    <row r="62" spans="1:7" ht="12.75">
      <c r="A62" s="44">
        <v>333</v>
      </c>
      <c r="B62" s="42" t="s">
        <v>123</v>
      </c>
      <c r="C62" s="42"/>
      <c r="D62" s="42" t="s">
        <v>124</v>
      </c>
      <c r="E62" s="43">
        <v>1972</v>
      </c>
      <c r="F62" s="43" t="s">
        <v>15</v>
      </c>
      <c r="G62" s="7">
        <f>IF(ISNA(VLOOKUP(A62,Arrivo!$B$3:$B$112,1,FALSE))," ",VLOOKUP(A62,Arrivo!$B$3:$B$112,1,FALSE))</f>
        <v>333</v>
      </c>
    </row>
    <row r="63" spans="1:7" ht="12.75">
      <c r="A63" s="44">
        <v>239</v>
      </c>
      <c r="B63" s="45" t="s">
        <v>125</v>
      </c>
      <c r="C63" s="42"/>
      <c r="D63" s="45" t="s">
        <v>42</v>
      </c>
      <c r="E63" s="46">
        <v>1962</v>
      </c>
      <c r="F63" s="46" t="s">
        <v>15</v>
      </c>
      <c r="G63" s="7">
        <f>IF(ISNA(VLOOKUP(A63,Arrivo!$B$3:$B$112,1,FALSE))," ",VLOOKUP(A63,Arrivo!$B$3:$B$112,1,FALSE))</f>
        <v>239</v>
      </c>
    </row>
    <row r="64" spans="1:7" ht="12.75">
      <c r="A64" s="44">
        <v>349</v>
      </c>
      <c r="B64" s="42" t="s">
        <v>126</v>
      </c>
      <c r="C64" s="42"/>
      <c r="D64" s="42" t="s">
        <v>108</v>
      </c>
      <c r="E64" s="43">
        <v>1988</v>
      </c>
      <c r="F64" s="43" t="s">
        <v>13</v>
      </c>
      <c r="G64" s="7">
        <f>IF(ISNA(VLOOKUP(A64,Arrivo!$B$3:$B$112,1,FALSE))," ",VLOOKUP(A64,Arrivo!$B$3:$B$112,1,FALSE))</f>
        <v>349</v>
      </c>
    </row>
    <row r="65" spans="1:7" ht="12.75">
      <c r="A65" s="44">
        <v>240</v>
      </c>
      <c r="B65" s="45" t="s">
        <v>127</v>
      </c>
      <c r="C65" s="42"/>
      <c r="D65" s="45" t="s">
        <v>42</v>
      </c>
      <c r="E65" s="46">
        <v>1955</v>
      </c>
      <c r="F65" s="46" t="s">
        <v>15</v>
      </c>
      <c r="G65" s="7">
        <f>IF(ISNA(VLOOKUP(A65,Arrivo!$B$3:$B$112,1,FALSE))," ",VLOOKUP(A65,Arrivo!$B$3:$B$112,1,FALSE))</f>
        <v>240</v>
      </c>
    </row>
    <row r="66" spans="1:7" ht="12.75">
      <c r="A66" s="44">
        <v>241</v>
      </c>
      <c r="B66" s="45" t="s">
        <v>128</v>
      </c>
      <c r="C66" s="42"/>
      <c r="D66" s="45" t="s">
        <v>42</v>
      </c>
      <c r="E66" s="46">
        <v>1983</v>
      </c>
      <c r="F66" s="46" t="s">
        <v>15</v>
      </c>
      <c r="G66" s="7">
        <f>IF(ISNA(VLOOKUP(A66,Arrivo!$B$3:$B$112,1,FALSE))," ",VLOOKUP(A66,Arrivo!$B$3:$B$112,1,FALSE))</f>
        <v>241</v>
      </c>
    </row>
    <row r="67" spans="1:7" ht="12.75">
      <c r="A67" s="44">
        <v>243</v>
      </c>
      <c r="B67" s="45" t="s">
        <v>129</v>
      </c>
      <c r="C67" s="42"/>
      <c r="D67" s="45" t="s">
        <v>42</v>
      </c>
      <c r="E67" s="46">
        <v>1954</v>
      </c>
      <c r="F67" s="46" t="s">
        <v>13</v>
      </c>
      <c r="G67" s="7">
        <f>IF(ISNA(VLOOKUP(A67,Arrivo!$B$3:$B$112,1,FALSE))," ",VLOOKUP(A67,Arrivo!$B$3:$B$112,1,FALSE))</f>
        <v>243</v>
      </c>
    </row>
    <row r="68" spans="1:7" ht="12.75">
      <c r="A68" s="44">
        <v>68</v>
      </c>
      <c r="B68" s="45" t="s">
        <v>130</v>
      </c>
      <c r="C68" s="42"/>
      <c r="D68" s="45" t="s">
        <v>131</v>
      </c>
      <c r="E68" s="46">
        <v>1988</v>
      </c>
      <c r="F68" s="46" t="s">
        <v>14</v>
      </c>
      <c r="G68" s="7">
        <f>IF(ISNA(VLOOKUP(A68,Arrivo!$B$3:$B$112,1,FALSE))," ",VLOOKUP(A68,Arrivo!$B$3:$B$112,1,FALSE))</f>
        <v>68</v>
      </c>
    </row>
    <row r="69" spans="1:7" ht="12.75">
      <c r="A69" s="44">
        <v>104</v>
      </c>
      <c r="B69" s="42" t="s">
        <v>132</v>
      </c>
      <c r="C69" s="42"/>
      <c r="D69" s="42" t="s">
        <v>133</v>
      </c>
      <c r="E69" s="43">
        <v>1962</v>
      </c>
      <c r="F69" s="43" t="s">
        <v>14</v>
      </c>
      <c r="G69" s="7">
        <f>IF(ISNA(VLOOKUP(A69,Arrivo!$B$3:$B$112,1,FALSE))," ",VLOOKUP(A69,Arrivo!$B$3:$B$112,1,FALSE))</f>
        <v>104</v>
      </c>
    </row>
    <row r="70" spans="1:7" ht="12.75">
      <c r="A70" s="44">
        <v>341</v>
      </c>
      <c r="B70" s="42" t="s">
        <v>134</v>
      </c>
      <c r="C70" s="42"/>
      <c r="D70" s="42" t="s">
        <v>135</v>
      </c>
      <c r="E70" s="43">
        <v>1960</v>
      </c>
      <c r="F70" s="43" t="s">
        <v>15</v>
      </c>
      <c r="G70" s="7">
        <f>IF(ISNA(VLOOKUP(A70,Arrivo!$B$3:$B$112,1,FALSE))," ",VLOOKUP(A70,Arrivo!$B$3:$B$112,1,FALSE))</f>
        <v>341</v>
      </c>
    </row>
    <row r="71" spans="1:7" ht="12.75">
      <c r="A71" s="44">
        <v>245</v>
      </c>
      <c r="B71" s="45" t="s">
        <v>136</v>
      </c>
      <c r="C71" s="42"/>
      <c r="D71" s="45" t="s">
        <v>65</v>
      </c>
      <c r="E71" s="46">
        <v>1983</v>
      </c>
      <c r="F71" s="46" t="s">
        <v>15</v>
      </c>
      <c r="G71" s="7">
        <f>IF(ISNA(VLOOKUP(A71,Arrivo!$B$3:$B$112,1,FALSE))," ",VLOOKUP(A71,Arrivo!$B$3:$B$112,1,FALSE))</f>
        <v>245</v>
      </c>
    </row>
    <row r="72" spans="1:7" ht="12.75">
      <c r="A72" s="44">
        <v>246</v>
      </c>
      <c r="B72" s="45" t="s">
        <v>137</v>
      </c>
      <c r="C72" s="42"/>
      <c r="D72" s="45" t="s">
        <v>138</v>
      </c>
      <c r="E72" s="46">
        <v>1951</v>
      </c>
      <c r="F72" s="46" t="s">
        <v>15</v>
      </c>
      <c r="G72" s="7">
        <f>IF(ISNA(VLOOKUP(A72,Arrivo!$B$3:$B$112,1,FALSE))," ",VLOOKUP(A72,Arrivo!$B$3:$B$112,1,FALSE))</f>
        <v>246</v>
      </c>
    </row>
    <row r="73" spans="1:7" ht="12.75">
      <c r="A73" s="44">
        <v>247</v>
      </c>
      <c r="B73" s="45" t="s">
        <v>139</v>
      </c>
      <c r="C73" s="42"/>
      <c r="D73" s="45"/>
      <c r="E73" s="46">
        <v>1979</v>
      </c>
      <c r="F73" s="46" t="s">
        <v>15</v>
      </c>
      <c r="G73" s="7">
        <f>IF(ISNA(VLOOKUP(A73,Arrivo!$B$3:$B$112,1,FALSE))," ",VLOOKUP(A73,Arrivo!$B$3:$B$112,1,FALSE))</f>
        <v>247</v>
      </c>
    </row>
    <row r="74" spans="1:7" ht="12.75">
      <c r="A74" s="44">
        <v>142</v>
      </c>
      <c r="B74" s="42" t="s">
        <v>140</v>
      </c>
      <c r="C74" s="42"/>
      <c r="D74" s="42"/>
      <c r="E74" s="43">
        <v>1974</v>
      </c>
      <c r="F74" s="43" t="s">
        <v>14</v>
      </c>
      <c r="G74" s="7">
        <f>IF(ISNA(VLOOKUP(A74,Arrivo!$B$3:$B$112,1,FALSE))," ",VLOOKUP(A74,Arrivo!$B$3:$B$112,1,FALSE))</f>
        <v>142</v>
      </c>
    </row>
    <row r="75" spans="1:7" ht="12.75">
      <c r="A75" s="44">
        <v>335</v>
      </c>
      <c r="B75" s="42" t="s">
        <v>141</v>
      </c>
      <c r="C75" s="42"/>
      <c r="D75" s="42" t="s">
        <v>108</v>
      </c>
      <c r="E75" s="43">
        <v>1975</v>
      </c>
      <c r="F75" s="43" t="s">
        <v>15</v>
      </c>
      <c r="G75" s="7">
        <f>IF(ISNA(VLOOKUP(A75,Arrivo!$B$3:$B$112,1,FALSE))," ",VLOOKUP(A75,Arrivo!$B$3:$B$112,1,FALSE))</f>
        <v>335</v>
      </c>
    </row>
    <row r="76" spans="1:7" ht="12.75">
      <c r="A76" s="44">
        <v>92</v>
      </c>
      <c r="B76" s="42" t="s">
        <v>142</v>
      </c>
      <c r="C76" s="42"/>
      <c r="D76" s="42" t="s">
        <v>50</v>
      </c>
      <c r="E76" s="43">
        <v>1984</v>
      </c>
      <c r="F76" s="43" t="s">
        <v>12</v>
      </c>
      <c r="G76" s="7">
        <f>IF(ISNA(VLOOKUP(A76,Arrivo!$B$3:$B$112,1,FALSE))," ",VLOOKUP(A76,Arrivo!$B$3:$B$112,1,FALSE))</f>
        <v>92</v>
      </c>
    </row>
    <row r="77" spans="1:7" ht="12.75">
      <c r="A77" s="44">
        <v>89</v>
      </c>
      <c r="B77" s="42" t="s">
        <v>143</v>
      </c>
      <c r="C77" s="42"/>
      <c r="D77" s="42"/>
      <c r="E77" s="43">
        <v>1978</v>
      </c>
      <c r="F77" s="43" t="s">
        <v>12</v>
      </c>
      <c r="G77" s="7">
        <f>IF(ISNA(VLOOKUP(A77,Arrivo!$B$3:$B$112,1,FALSE))," ",VLOOKUP(A77,Arrivo!$B$3:$B$112,1,FALSE))</f>
        <v>89</v>
      </c>
    </row>
    <row r="78" spans="1:7" ht="12.75">
      <c r="A78" s="44">
        <v>248</v>
      </c>
      <c r="B78" s="45" t="s">
        <v>20</v>
      </c>
      <c r="C78" s="42"/>
      <c r="D78" s="45" t="s">
        <v>138</v>
      </c>
      <c r="E78" s="46">
        <v>1956</v>
      </c>
      <c r="F78" s="46" t="s">
        <v>15</v>
      </c>
      <c r="G78" s="7">
        <f>IF(ISNA(VLOOKUP(A78,Arrivo!$B$3:$B$112,1,FALSE))," ",VLOOKUP(A78,Arrivo!$B$3:$B$112,1,FALSE))</f>
        <v>248</v>
      </c>
    </row>
    <row r="79" spans="1:7" ht="12.75">
      <c r="A79" s="44">
        <v>108</v>
      </c>
      <c r="B79" s="42" t="s">
        <v>144</v>
      </c>
      <c r="C79" s="42"/>
      <c r="D79" s="42" t="s">
        <v>145</v>
      </c>
      <c r="E79" s="43">
        <v>1981</v>
      </c>
      <c r="F79" s="43" t="s">
        <v>14</v>
      </c>
      <c r="G79" s="7">
        <f>IF(ISNA(VLOOKUP(A79,Arrivo!$B$3:$B$112,1,FALSE))," ",VLOOKUP(A79,Arrivo!$B$3:$B$112,1,FALSE))</f>
        <v>108</v>
      </c>
    </row>
    <row r="80" spans="1:7" ht="12.75">
      <c r="A80" s="44">
        <v>93</v>
      </c>
      <c r="B80" s="42" t="s">
        <v>146</v>
      </c>
      <c r="C80" s="42"/>
      <c r="D80" s="42"/>
      <c r="E80" s="43">
        <v>1984</v>
      </c>
      <c r="F80" s="43" t="s">
        <v>12</v>
      </c>
      <c r="G80" s="7">
        <f>IF(ISNA(VLOOKUP(A80,Arrivo!$B$3:$B$112,1,FALSE))," ",VLOOKUP(A80,Arrivo!$B$3:$B$112,1,FALSE))</f>
        <v>93</v>
      </c>
    </row>
    <row r="81" spans="1:7" ht="12.75">
      <c r="A81" s="44">
        <v>296</v>
      </c>
      <c r="B81" s="42" t="s">
        <v>147</v>
      </c>
      <c r="C81" s="42"/>
      <c r="D81" s="42" t="s">
        <v>59</v>
      </c>
      <c r="E81" s="43">
        <v>1985</v>
      </c>
      <c r="F81" s="43" t="s">
        <v>15</v>
      </c>
      <c r="G81" s="7">
        <f>IF(ISNA(VLOOKUP(A81,Arrivo!$B$3:$B$112,1,FALSE))," ",VLOOKUP(A81,Arrivo!$B$3:$B$112,1,FALSE))</f>
        <v>296</v>
      </c>
    </row>
    <row r="82" spans="1:7" ht="12.75">
      <c r="A82" s="44">
        <v>342</v>
      </c>
      <c r="B82" s="42" t="s">
        <v>148</v>
      </c>
      <c r="C82" s="42"/>
      <c r="D82" s="42" t="s">
        <v>135</v>
      </c>
      <c r="E82" s="43">
        <v>1982</v>
      </c>
      <c r="F82" s="43" t="s">
        <v>15</v>
      </c>
      <c r="G82" s="7">
        <f>IF(ISNA(VLOOKUP(A82,Arrivo!$B$3:$B$112,1,FALSE))," ",VLOOKUP(A82,Arrivo!$B$3:$B$112,1,FALSE))</f>
        <v>342</v>
      </c>
    </row>
    <row r="83" spans="1:7" ht="12.75">
      <c r="A83" s="44">
        <v>99</v>
      </c>
      <c r="B83" s="42" t="s">
        <v>149</v>
      </c>
      <c r="C83" s="42"/>
      <c r="D83" s="42"/>
      <c r="E83" s="43">
        <v>1986</v>
      </c>
      <c r="F83" s="43" t="s">
        <v>12</v>
      </c>
      <c r="G83" s="7">
        <f>IF(ISNA(VLOOKUP(A83,Arrivo!$B$3:$B$112,1,FALSE))," ",VLOOKUP(A83,Arrivo!$B$3:$B$112,1,FALSE))</f>
        <v>99</v>
      </c>
    </row>
    <row r="84" spans="1:7" ht="12.75">
      <c r="A84" s="44">
        <v>299</v>
      </c>
      <c r="B84" s="42" t="s">
        <v>150</v>
      </c>
      <c r="C84" s="42"/>
      <c r="D84" s="42"/>
      <c r="E84" s="43">
        <v>1976</v>
      </c>
      <c r="F84" s="43" t="s">
        <v>15</v>
      </c>
      <c r="G84" s="7">
        <f>IF(ISNA(VLOOKUP(A84,Arrivo!$B$3:$B$112,1,FALSE))," ",VLOOKUP(A84,Arrivo!$B$3:$B$112,1,FALSE))</f>
        <v>299</v>
      </c>
    </row>
    <row r="85" spans="1:7" ht="12.75">
      <c r="A85" s="44">
        <v>249</v>
      </c>
      <c r="B85" s="45" t="s">
        <v>151</v>
      </c>
      <c r="C85" s="42"/>
      <c r="D85" s="45" t="s">
        <v>116</v>
      </c>
      <c r="E85" s="46">
        <v>1983</v>
      </c>
      <c r="F85" s="46" t="s">
        <v>15</v>
      </c>
      <c r="G85" s="7">
        <f>IF(ISNA(VLOOKUP(A85,Arrivo!$B$3:$B$112,1,FALSE))," ",VLOOKUP(A85,Arrivo!$B$3:$B$112,1,FALSE))</f>
        <v>249</v>
      </c>
    </row>
    <row r="86" spans="1:7" ht="12.75">
      <c r="A86" s="44">
        <v>337</v>
      </c>
      <c r="B86" s="42" t="s">
        <v>152</v>
      </c>
      <c r="C86" s="42"/>
      <c r="D86" s="42" t="s">
        <v>108</v>
      </c>
      <c r="E86" s="43">
        <v>1975</v>
      </c>
      <c r="F86" s="43" t="s">
        <v>15</v>
      </c>
      <c r="G86" s="7">
        <f>IF(ISNA(VLOOKUP(A86,Arrivo!$B$3:$B$112,1,FALSE))," ",VLOOKUP(A86,Arrivo!$B$3:$B$112,1,FALSE))</f>
        <v>337</v>
      </c>
    </row>
    <row r="87" spans="1:7" ht="12.75">
      <c r="A87" s="44">
        <v>251</v>
      </c>
      <c r="B87" s="45" t="s">
        <v>153</v>
      </c>
      <c r="C87" s="42"/>
      <c r="D87" s="45" t="s">
        <v>42</v>
      </c>
      <c r="E87" s="46">
        <v>1972</v>
      </c>
      <c r="F87" s="46" t="s">
        <v>15</v>
      </c>
      <c r="G87" s="7">
        <f>IF(ISNA(VLOOKUP(A87,Arrivo!$B$3:$B$112,1,FALSE))," ",VLOOKUP(A87,Arrivo!$B$3:$B$112,1,FALSE))</f>
        <v>251</v>
      </c>
    </row>
    <row r="88" spans="1:7" ht="12.75">
      <c r="A88" s="44">
        <v>252</v>
      </c>
      <c r="B88" s="45" t="s">
        <v>154</v>
      </c>
      <c r="C88" s="42"/>
      <c r="D88" s="45" t="s">
        <v>42</v>
      </c>
      <c r="E88" s="46">
        <v>1970</v>
      </c>
      <c r="F88" s="46" t="s">
        <v>13</v>
      </c>
      <c r="G88" s="7">
        <f>IF(ISNA(VLOOKUP(A88,Arrivo!$B$3:$B$112,1,FALSE))," ",VLOOKUP(A88,Arrivo!$B$3:$B$112,1,FALSE))</f>
        <v>252</v>
      </c>
    </row>
    <row r="89" spans="1:7" ht="12.75">
      <c r="A89" s="44">
        <v>348</v>
      </c>
      <c r="B89" s="42" t="s">
        <v>155</v>
      </c>
      <c r="C89" s="42"/>
      <c r="D89" s="42" t="s">
        <v>116</v>
      </c>
      <c r="E89" s="43">
        <v>1972</v>
      </c>
      <c r="F89" s="43" t="s">
        <v>13</v>
      </c>
      <c r="G89" s="7">
        <f>IF(ISNA(VLOOKUP(A89,Arrivo!$B$3:$B$112,1,FALSE))," ",VLOOKUP(A89,Arrivo!$B$3:$B$112,1,FALSE))</f>
        <v>348</v>
      </c>
    </row>
    <row r="90" spans="1:7" ht="12.75">
      <c r="A90" s="44">
        <v>297</v>
      </c>
      <c r="B90" s="42" t="s">
        <v>156</v>
      </c>
      <c r="C90" s="42"/>
      <c r="D90" s="42" t="s">
        <v>94</v>
      </c>
      <c r="E90" s="43">
        <v>1982</v>
      </c>
      <c r="F90" s="43" t="s">
        <v>15</v>
      </c>
      <c r="G90" s="7">
        <f>IF(ISNA(VLOOKUP(A90,Arrivo!$B$3:$B$112,1,FALSE))," ",VLOOKUP(A90,Arrivo!$B$3:$B$112,1,FALSE))</f>
        <v>297</v>
      </c>
    </row>
    <row r="91" spans="1:7" ht="12.75">
      <c r="A91" s="44">
        <v>253</v>
      </c>
      <c r="B91" s="45" t="s">
        <v>157</v>
      </c>
      <c r="C91" s="42"/>
      <c r="D91" s="45" t="s">
        <v>18</v>
      </c>
      <c r="E91" s="46">
        <v>1975</v>
      </c>
      <c r="F91" s="46" t="s">
        <v>13</v>
      </c>
      <c r="G91" s="7">
        <f>IF(ISNA(VLOOKUP(A91,Arrivo!$B$3:$B$112,1,FALSE))," ",VLOOKUP(A91,Arrivo!$B$3:$B$112,1,FALSE))</f>
        <v>253</v>
      </c>
    </row>
    <row r="92" spans="1:7" ht="12.75">
      <c r="A92" s="44">
        <v>254</v>
      </c>
      <c r="B92" s="45" t="s">
        <v>158</v>
      </c>
      <c r="C92" s="42"/>
      <c r="D92" s="45" t="s">
        <v>159</v>
      </c>
      <c r="E92" s="46">
        <v>1969</v>
      </c>
      <c r="F92" s="46" t="s">
        <v>15</v>
      </c>
      <c r="G92" s="7">
        <f>IF(ISNA(VLOOKUP(A92,Arrivo!$B$3:$B$112,1,FALSE))," ",VLOOKUP(A92,Arrivo!$B$3:$B$112,1,FALSE))</f>
        <v>254</v>
      </c>
    </row>
    <row r="93" spans="1:7" ht="12.75">
      <c r="A93" s="44">
        <v>338</v>
      </c>
      <c r="B93" s="45" t="s">
        <v>160</v>
      </c>
      <c r="C93" s="42"/>
      <c r="D93" s="45" t="s">
        <v>18</v>
      </c>
      <c r="E93" s="46">
        <v>1963</v>
      </c>
      <c r="F93" s="46" t="s">
        <v>15</v>
      </c>
      <c r="G93" s="7">
        <f>IF(ISNA(VLOOKUP(A93,Arrivo!$B$3:$B$112,1,FALSE))," ",VLOOKUP(A93,Arrivo!$B$3:$B$112,1,FALSE))</f>
        <v>338</v>
      </c>
    </row>
    <row r="94" spans="1:7" ht="12.75">
      <c r="A94" s="44">
        <v>74</v>
      </c>
      <c r="B94" s="45" t="s">
        <v>161</v>
      </c>
      <c r="C94" s="42"/>
      <c r="D94" s="45" t="s">
        <v>138</v>
      </c>
      <c r="E94" s="46">
        <v>1980</v>
      </c>
      <c r="F94" s="46" t="s">
        <v>12</v>
      </c>
      <c r="G94" s="7">
        <f>IF(ISNA(VLOOKUP(A94,Arrivo!$B$3:$B$112,1,FALSE))," ",VLOOKUP(A94,Arrivo!$B$3:$B$112,1,FALSE))</f>
        <v>74</v>
      </c>
    </row>
    <row r="95" spans="1:7" ht="12.75">
      <c r="A95" s="44">
        <v>343</v>
      </c>
      <c r="B95" s="42" t="s">
        <v>162</v>
      </c>
      <c r="C95" s="42"/>
      <c r="D95" s="42" t="s">
        <v>135</v>
      </c>
      <c r="E95" s="43">
        <v>1962</v>
      </c>
      <c r="F95" s="43" t="s">
        <v>15</v>
      </c>
      <c r="G95" s="7">
        <f>IF(ISNA(VLOOKUP(A95,Arrivo!$B$3:$B$112,1,FALSE))," ",VLOOKUP(A95,Arrivo!$B$3:$B$112,1,FALSE))</f>
        <v>343</v>
      </c>
    </row>
    <row r="96" spans="1:7" ht="12.75">
      <c r="A96" s="44">
        <v>101</v>
      </c>
      <c r="B96" s="42" t="s">
        <v>163</v>
      </c>
      <c r="C96" s="42"/>
      <c r="D96" s="42" t="s">
        <v>164</v>
      </c>
      <c r="E96" s="43">
        <v>1974</v>
      </c>
      <c r="F96" s="43" t="s">
        <v>14</v>
      </c>
      <c r="G96" s="7">
        <f>IF(ISNA(VLOOKUP(A96,Arrivo!$B$3:$B$112,1,FALSE))," ",VLOOKUP(A96,Arrivo!$B$3:$B$112,1,FALSE))</f>
        <v>101</v>
      </c>
    </row>
    <row r="97" spans="1:7" ht="12.75">
      <c r="A97" s="44">
        <v>351</v>
      </c>
      <c r="B97" s="42" t="s">
        <v>21</v>
      </c>
      <c r="C97" s="42"/>
      <c r="D97" s="42"/>
      <c r="E97" s="43">
        <v>1984</v>
      </c>
      <c r="F97" s="43" t="s">
        <v>15</v>
      </c>
      <c r="G97" s="7">
        <f>IF(ISNA(VLOOKUP(A97,Arrivo!$B$3:$B$112,1,FALSE))," ",VLOOKUP(A97,Arrivo!$B$3:$B$112,1,FALSE))</f>
        <v>351</v>
      </c>
    </row>
    <row r="98" spans="1:7" ht="12.75">
      <c r="A98" s="44">
        <v>339</v>
      </c>
      <c r="B98" s="42" t="s">
        <v>165</v>
      </c>
      <c r="C98" s="42"/>
      <c r="D98" s="42" t="s">
        <v>22</v>
      </c>
      <c r="E98" s="43">
        <v>1969</v>
      </c>
      <c r="F98" s="43" t="s">
        <v>15</v>
      </c>
      <c r="G98" s="7">
        <f>IF(ISNA(VLOOKUP(A98,Arrivo!$B$3:$B$112,1,FALSE))," ",VLOOKUP(A98,Arrivo!$B$3:$B$112,1,FALSE))</f>
        <v>339</v>
      </c>
    </row>
    <row r="99" spans="1:7" ht="12.75">
      <c r="A99" s="44">
        <v>256</v>
      </c>
      <c r="B99" s="45" t="s">
        <v>166</v>
      </c>
      <c r="C99" s="42"/>
      <c r="D99" s="45" t="s">
        <v>65</v>
      </c>
      <c r="E99" s="46">
        <v>1964</v>
      </c>
      <c r="F99" s="46" t="s">
        <v>15</v>
      </c>
      <c r="G99" s="7">
        <f>IF(ISNA(VLOOKUP(A99,Arrivo!$B$3:$B$112,1,FALSE))," ",VLOOKUP(A99,Arrivo!$B$3:$B$112,1,FALSE))</f>
        <v>256</v>
      </c>
    </row>
    <row r="100" spans="1:7" ht="12.75">
      <c r="A100" s="44">
        <v>304</v>
      </c>
      <c r="B100" s="42" t="s">
        <v>167</v>
      </c>
      <c r="C100" s="42"/>
      <c r="D100" s="42" t="s">
        <v>168</v>
      </c>
      <c r="E100" s="43">
        <v>1988</v>
      </c>
      <c r="F100" s="43" t="s">
        <v>15</v>
      </c>
      <c r="G100" s="7">
        <f>IF(ISNA(VLOOKUP(A100,Arrivo!$B$3:$B$112,1,FALSE))," ",VLOOKUP(A100,Arrivo!$B$3:$B$112,1,FALSE))</f>
        <v>304</v>
      </c>
    </row>
    <row r="101" spans="1:7" ht="12.75">
      <c r="A101" s="44">
        <v>332</v>
      </c>
      <c r="B101" s="42" t="s">
        <v>169</v>
      </c>
      <c r="C101" s="42"/>
      <c r="D101" s="42"/>
      <c r="E101" s="43">
        <v>1978</v>
      </c>
      <c r="F101" s="43" t="s">
        <v>15</v>
      </c>
      <c r="G101" s="7">
        <f>IF(ISNA(VLOOKUP(A101,Arrivo!$B$3:$B$112,1,FALSE))," ",VLOOKUP(A101,Arrivo!$B$3:$B$112,1,FALSE))</f>
        <v>332</v>
      </c>
    </row>
    <row r="102" spans="1:7" ht="12.75">
      <c r="A102" s="44">
        <v>259</v>
      </c>
      <c r="B102" s="45" t="s">
        <v>170</v>
      </c>
      <c r="C102" s="42"/>
      <c r="D102" s="45" t="s">
        <v>42</v>
      </c>
      <c r="E102" s="46">
        <v>1969</v>
      </c>
      <c r="F102" s="46" t="s">
        <v>15</v>
      </c>
      <c r="G102" s="7">
        <f>IF(ISNA(VLOOKUP(A102,Arrivo!$B$3:$B$112,1,FALSE))," ",VLOOKUP(A102,Arrivo!$B$3:$B$112,1,FALSE))</f>
        <v>259</v>
      </c>
    </row>
    <row r="103" spans="1:7" ht="12.75">
      <c r="A103" s="44">
        <v>261</v>
      </c>
      <c r="B103" s="45" t="s">
        <v>171</v>
      </c>
      <c r="C103" s="42"/>
      <c r="D103" s="45" t="s">
        <v>138</v>
      </c>
      <c r="E103" s="46">
        <v>1973</v>
      </c>
      <c r="F103" s="46" t="s">
        <v>15</v>
      </c>
      <c r="G103" s="7">
        <f>IF(ISNA(VLOOKUP(A103,Arrivo!$B$3:$B$112,1,FALSE))," ",VLOOKUP(A103,Arrivo!$B$3:$B$112,1,FALSE))</f>
        <v>261</v>
      </c>
    </row>
    <row r="104" spans="1:7" ht="12.75">
      <c r="A104" s="44">
        <v>280</v>
      </c>
      <c r="B104" s="45" t="s">
        <v>172</v>
      </c>
      <c r="C104" s="42"/>
      <c r="D104" s="45" t="s">
        <v>65</v>
      </c>
      <c r="E104" s="46">
        <v>1985</v>
      </c>
      <c r="F104" s="46" t="s">
        <v>15</v>
      </c>
      <c r="G104" s="7">
        <f>IF(ISNA(VLOOKUP(A104,Arrivo!$B$3:$B$112,1,FALSE))," ",VLOOKUP(A104,Arrivo!$B$3:$B$112,1,FALSE))</f>
        <v>280</v>
      </c>
    </row>
    <row r="105" spans="1:7" ht="12.75">
      <c r="A105" s="44">
        <v>347</v>
      </c>
      <c r="B105" s="42" t="s">
        <v>173</v>
      </c>
      <c r="C105" s="42"/>
      <c r="D105" s="42" t="s">
        <v>174</v>
      </c>
      <c r="E105" s="43">
        <v>1983</v>
      </c>
      <c r="F105" s="43" t="s">
        <v>15</v>
      </c>
      <c r="G105" s="7">
        <f>IF(ISNA(VLOOKUP(A105,Arrivo!$B$3:$B$112,1,FALSE))," ",VLOOKUP(A105,Arrivo!$B$3:$B$112,1,FALSE))</f>
        <v>347</v>
      </c>
    </row>
    <row r="106" spans="1:7" ht="12.75">
      <c r="A106" s="44">
        <v>330</v>
      </c>
      <c r="B106" s="42" t="s">
        <v>175</v>
      </c>
      <c r="C106" s="42"/>
      <c r="D106" s="42"/>
      <c r="E106" s="43">
        <v>1981</v>
      </c>
      <c r="F106" s="43" t="s">
        <v>15</v>
      </c>
      <c r="G106" s="7">
        <f>IF(ISNA(VLOOKUP(A106,Arrivo!$B$3:$B$112,1,FALSE))," ",VLOOKUP(A106,Arrivo!$B$3:$B$112,1,FALSE))</f>
        <v>330</v>
      </c>
    </row>
    <row r="107" spans="1:7" ht="12.75">
      <c r="A107" s="44">
        <v>91</v>
      </c>
      <c r="B107" s="42" t="s">
        <v>176</v>
      </c>
      <c r="C107" s="42"/>
      <c r="D107" s="42" t="s">
        <v>59</v>
      </c>
      <c r="E107" s="43">
        <v>1963</v>
      </c>
      <c r="F107" s="43" t="s">
        <v>12</v>
      </c>
      <c r="G107" s="7">
        <f>IF(ISNA(VLOOKUP(A107,Arrivo!$B$3:$B$112,1,FALSE))," ",VLOOKUP(A107,Arrivo!$B$3:$B$112,1,FALSE))</f>
        <v>91</v>
      </c>
    </row>
    <row r="108" spans="1:7" ht="12.75">
      <c r="A108" s="44">
        <v>275</v>
      </c>
      <c r="B108" s="45" t="s">
        <v>177</v>
      </c>
      <c r="C108" s="42"/>
      <c r="D108" s="45" t="s">
        <v>178</v>
      </c>
      <c r="E108" s="46">
        <v>1967</v>
      </c>
      <c r="F108" s="46" t="s">
        <v>13</v>
      </c>
      <c r="G108" s="7">
        <f>IF(ISNA(VLOOKUP(A108,Arrivo!$B$3:$B$112,1,FALSE))," ",VLOOKUP(A108,Arrivo!$B$3:$B$112,1,FALSE))</f>
        <v>275</v>
      </c>
    </row>
    <row r="109" spans="1:7" ht="12.75">
      <c r="A109" s="44">
        <v>86</v>
      </c>
      <c r="B109" s="45" t="s">
        <v>179</v>
      </c>
      <c r="C109" s="42"/>
      <c r="D109" s="45" t="s">
        <v>180</v>
      </c>
      <c r="E109" s="46">
        <v>1960</v>
      </c>
      <c r="F109" s="46" t="s">
        <v>12</v>
      </c>
      <c r="G109" s="7">
        <f>IF(ISNA(VLOOKUP(A109,Arrivo!$B$3:$B$112,1,FALSE))," ",VLOOKUP(A109,Arrivo!$B$3:$B$112,1,FALSE))</f>
        <v>86</v>
      </c>
    </row>
    <row r="110" spans="1:7" ht="12.75">
      <c r="A110" s="44">
        <v>278</v>
      </c>
      <c r="B110" s="45" t="s">
        <v>181</v>
      </c>
      <c r="C110" s="42"/>
      <c r="D110" s="45" t="s">
        <v>42</v>
      </c>
      <c r="E110" s="46">
        <v>1960</v>
      </c>
      <c r="F110" s="46" t="s">
        <v>13</v>
      </c>
      <c r="G110" s="7">
        <f>IF(ISNA(VLOOKUP(A110,Arrivo!$B$3:$B$112,1,FALSE))," ",VLOOKUP(A110,Arrivo!$B$3:$B$112,1,FALSE))</f>
        <v>278</v>
      </c>
    </row>
  </sheetData>
  <sheetProtection/>
  <autoFilter ref="A1:I110"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P112"/>
  <sheetViews>
    <sheetView tabSelected="1" zoomScale="120" zoomScaleNormal="120" zoomScalePageLayoutView="0" workbookViewId="0" topLeftCell="A1">
      <pane ySplit="3" topLeftCell="A73" activePane="bottomLeft" state="frozen"/>
      <selection pane="topLeft" activeCell="A1" sqref="A1"/>
      <selection pane="bottomLeft" activeCell="A35" sqref="A35:K106"/>
    </sheetView>
  </sheetViews>
  <sheetFormatPr defaultColWidth="9.33203125" defaultRowHeight="11.25"/>
  <cols>
    <col min="1" max="1" width="7.83203125" style="1" customWidth="1"/>
    <col min="2" max="2" width="8.33203125" style="1" customWidth="1"/>
    <col min="3" max="3" width="10" style="6" customWidth="1"/>
    <col min="4" max="4" width="29.16015625" style="6" customWidth="1"/>
    <col min="5" max="5" width="24.83203125" style="0" customWidth="1"/>
    <col min="6" max="6" width="9.16015625" style="1" customWidth="1"/>
    <col min="7" max="7" width="9.83203125" style="1" customWidth="1"/>
    <col min="8" max="8" width="5" style="1" customWidth="1"/>
    <col min="9" max="9" width="4.83203125" style="1" customWidth="1"/>
    <col min="10" max="10" width="5.5" style="1" customWidth="1"/>
    <col min="11" max="11" width="5.66015625" style="1" customWidth="1"/>
  </cols>
  <sheetData>
    <row r="1" spans="3:11" ht="55.5" customHeight="1">
      <c r="C1" s="60" t="s">
        <v>11</v>
      </c>
      <c r="D1" s="60"/>
      <c r="E1" s="60"/>
      <c r="F1" s="60"/>
      <c r="G1" s="60"/>
      <c r="H1" s="60"/>
      <c r="I1" s="21"/>
      <c r="J1" s="21"/>
      <c r="K1" s="21"/>
    </row>
    <row r="2" spans="1:16" s="3" customFormat="1" ht="5.25" customHeight="1">
      <c r="A2" s="59" t="s">
        <v>6</v>
      </c>
      <c r="B2" s="59"/>
      <c r="C2" s="59"/>
      <c r="D2" s="59"/>
      <c r="E2" s="59"/>
      <c r="F2" s="59"/>
      <c r="G2" s="59"/>
      <c r="H2" s="59"/>
      <c r="I2" s="2"/>
      <c r="J2" s="2"/>
      <c r="K2" s="2"/>
      <c r="N2" s="2" t="s">
        <v>6</v>
      </c>
      <c r="P2" s="2" t="s">
        <v>6</v>
      </c>
    </row>
    <row r="3" spans="1:16" ht="22.5" customHeight="1">
      <c r="A3" s="29" t="s">
        <v>7</v>
      </c>
      <c r="B3" s="30" t="s">
        <v>2</v>
      </c>
      <c r="C3" s="31" t="s">
        <v>0</v>
      </c>
      <c r="D3" s="31" t="s">
        <v>9</v>
      </c>
      <c r="E3" s="32" t="s">
        <v>3</v>
      </c>
      <c r="F3" s="33" t="s">
        <v>4</v>
      </c>
      <c r="G3" s="30" t="s">
        <v>5</v>
      </c>
      <c r="H3" s="29" t="s">
        <v>27</v>
      </c>
      <c r="I3" s="29" t="s">
        <v>28</v>
      </c>
      <c r="J3" s="29" t="s">
        <v>15</v>
      </c>
      <c r="K3" s="29" t="s">
        <v>13</v>
      </c>
      <c r="L3" t="s">
        <v>8</v>
      </c>
      <c r="M3" s="24" t="s">
        <v>23</v>
      </c>
      <c r="N3" s="24" t="s">
        <v>24</v>
      </c>
      <c r="O3" s="24" t="s">
        <v>25</v>
      </c>
      <c r="P3" s="24" t="s">
        <v>26</v>
      </c>
    </row>
    <row r="4" spans="1:16" s="5" customFormat="1" ht="11.25">
      <c r="A4" s="20">
        <v>1</v>
      </c>
      <c r="B4" s="47">
        <v>101</v>
      </c>
      <c r="C4" s="48" t="s">
        <v>182</v>
      </c>
      <c r="D4" s="14" t="str">
        <f>VLOOKUP(B4,Iscritti!A:G,2,FALSE)</f>
        <v>RICCI ANDREA</v>
      </c>
      <c r="E4" s="14" t="str">
        <f>VLOOKUP(B4,Iscritti!A:G,4,FALSE)</f>
        <v>ATL LUNENZIA CSI</v>
      </c>
      <c r="F4" s="20">
        <f>VLOOKUP(B4,Iscritti!A:G,5,FALSE)</f>
        <v>1974</v>
      </c>
      <c r="G4" s="20" t="str">
        <f>VLOOKUP(B4,Iscritti!A:G,6,FALSE)</f>
        <v>M10</v>
      </c>
      <c r="H4" s="20">
        <f>IF($M4=0," ",M4)</f>
        <v>1</v>
      </c>
      <c r="I4" s="20" t="str">
        <f>IF($N4=0," ",N4)</f>
        <v> </v>
      </c>
      <c r="J4" s="20" t="str">
        <f>IF($O4=0," ",O4)</f>
        <v> </v>
      </c>
      <c r="K4" s="20" t="str">
        <f>IF($N4=0," ",P4)</f>
        <v> </v>
      </c>
      <c r="M4" s="25">
        <f>IF($G4="M10",1,0)</f>
        <v>1</v>
      </c>
      <c r="N4" s="25">
        <f>IF($G4="F10",1,0)</f>
        <v>0</v>
      </c>
      <c r="O4" s="25">
        <f>IF($G4="M20",1,0)</f>
        <v>0</v>
      </c>
      <c r="P4" s="25">
        <f>IF($G4="F20",1,0)</f>
        <v>0</v>
      </c>
    </row>
    <row r="5" spans="1:16" s="5" customFormat="1" ht="11.25">
      <c r="A5" s="49">
        <v>2</v>
      </c>
      <c r="B5" s="50">
        <v>89</v>
      </c>
      <c r="C5" s="51" t="s">
        <v>183</v>
      </c>
      <c r="D5" s="52" t="str">
        <f>VLOOKUP(B5,Iscritti!A:G,2,FALSE)</f>
        <v>MUNARI ROSSELLA</v>
      </c>
      <c r="E5" s="52">
        <f>VLOOKUP(B5,Iscritti!A:G,4,FALSE)</f>
        <v>0</v>
      </c>
      <c r="F5" s="49">
        <f>VLOOKUP(B5,Iscritti!A:G,5,FALSE)</f>
        <v>1978</v>
      </c>
      <c r="G5" s="49" t="str">
        <f>VLOOKUP(B5,Iscritti!A:G,6,FALSE)</f>
        <v>F10</v>
      </c>
      <c r="H5" s="49" t="str">
        <f>IF($M5=$M4," ",M5)</f>
        <v> </v>
      </c>
      <c r="I5" s="49">
        <f aca="true" t="shared" si="0" ref="I5:I68">IF($N5=$N4," ",N5)</f>
        <v>1</v>
      </c>
      <c r="J5" s="49" t="str">
        <f>IF($O5=$O4," ",O5)</f>
        <v> </v>
      </c>
      <c r="K5" s="49" t="str">
        <f>IF($P5=$P4," ",P5)</f>
        <v> </v>
      </c>
      <c r="L5" s="53" t="str">
        <f>IF(ISNA(VLOOKUP(B5,$B$4:$B4,1,FALSE))," ",VLOOKUP(B5,$B$4:$B4,1,FALSE))</f>
        <v> </v>
      </c>
      <c r="M5" s="54">
        <f>IF($G5="M10",M4+1,M4+0)</f>
        <v>1</v>
      </c>
      <c r="N5" s="54">
        <f>IF($G5="F10",N4+1,N4+0)</f>
        <v>1</v>
      </c>
      <c r="O5" s="54">
        <f>IF($G5="M20",O4+1,O4+0)</f>
        <v>0</v>
      </c>
      <c r="P5" s="54">
        <f>IF($G5="F20",P4+1,P4+0)</f>
        <v>0</v>
      </c>
    </row>
    <row r="6" spans="1:16" s="5" customFormat="1" ht="11.25">
      <c r="A6" s="20">
        <v>3</v>
      </c>
      <c r="B6" s="47">
        <v>108</v>
      </c>
      <c r="C6" s="48" t="s">
        <v>184</v>
      </c>
      <c r="D6" s="14" t="str">
        <f>VLOOKUP(B6,Iscritti!A:G,2,FALSE)</f>
        <v>PALADINI ALESSANDRO</v>
      </c>
      <c r="E6" s="14" t="str">
        <f>VLOOKUP(B6,Iscritti!A:G,4,FALSE)</f>
        <v>ASD SPORTINSIEME CASTELL.</v>
      </c>
      <c r="F6" s="20">
        <f>VLOOKUP(B6,Iscritti!A:G,5,FALSE)</f>
        <v>1981</v>
      </c>
      <c r="G6" s="20" t="str">
        <f>VLOOKUP(B6,Iscritti!A:G,6,FALSE)</f>
        <v>M10</v>
      </c>
      <c r="H6" s="20">
        <f aca="true" t="shared" si="1" ref="H6:H69">IF($M6=$M5," ",M6)</f>
        <v>2</v>
      </c>
      <c r="I6" s="20" t="str">
        <f t="shared" si="0"/>
        <v> </v>
      </c>
      <c r="J6" s="20" t="str">
        <f aca="true" t="shared" si="2" ref="J6:J69">IF($O6=$O5," ",O6)</f>
        <v> </v>
      </c>
      <c r="K6" s="20" t="str">
        <f aca="true" t="shared" si="3" ref="K6:K69">IF($P6=$P5," ",P6)</f>
        <v> </v>
      </c>
      <c r="L6" t="str">
        <f>IF(ISNA(VLOOKUP(B6,$B$4:$B5,1,FALSE))," ",VLOOKUP(B6,$B$4:$B5,1,FALSE))</f>
        <v> </v>
      </c>
      <c r="M6" s="25">
        <f aca="true" t="shared" si="4" ref="M6:M69">IF($G6="M10",M5+1,M5+0)</f>
        <v>2</v>
      </c>
      <c r="N6" s="25">
        <f aca="true" t="shared" si="5" ref="N6:N69">IF($G6="F10",N5+1,N5+0)</f>
        <v>1</v>
      </c>
      <c r="O6" s="25">
        <f aca="true" t="shared" si="6" ref="O6:O69">IF($G6="M20",O5+1,O5+0)</f>
        <v>0</v>
      </c>
      <c r="P6" s="25">
        <f aca="true" t="shared" si="7" ref="P6:P69">IF($G6="F20",P5+1,P5+0)</f>
        <v>0</v>
      </c>
    </row>
    <row r="7" spans="1:16" s="5" customFormat="1" ht="11.25">
      <c r="A7" s="20">
        <v>4</v>
      </c>
      <c r="B7" s="47">
        <v>100</v>
      </c>
      <c r="C7" s="48" t="s">
        <v>185</v>
      </c>
      <c r="D7" s="14" t="str">
        <f>VLOOKUP(B7,Iscritti!A:G,2,FALSE)</f>
        <v>FERRETTI ANDREA</v>
      </c>
      <c r="E7" s="14">
        <f>VLOOKUP(B7,Iscritti!A:G,4,FALSE)</f>
        <v>0</v>
      </c>
      <c r="F7" s="20">
        <f>VLOOKUP(B7,Iscritti!A:G,5,FALSE)</f>
        <v>1975</v>
      </c>
      <c r="G7" s="20" t="str">
        <f>VLOOKUP(B7,Iscritti!A:G,6,FALSE)</f>
        <v>M10</v>
      </c>
      <c r="H7" s="20">
        <f t="shared" si="1"/>
        <v>3</v>
      </c>
      <c r="I7" s="20" t="str">
        <f t="shared" si="0"/>
        <v> </v>
      </c>
      <c r="J7" s="20" t="str">
        <f t="shared" si="2"/>
        <v> </v>
      </c>
      <c r="K7" s="20" t="str">
        <f t="shared" si="3"/>
        <v> </v>
      </c>
      <c r="L7" t="str">
        <f>IF(ISNA(VLOOKUP(B7,$B$4:$B6,1,FALSE))," ",VLOOKUP(B7,$B$4:$B6,1,FALSE))</f>
        <v> </v>
      </c>
      <c r="M7" s="25">
        <f t="shared" si="4"/>
        <v>3</v>
      </c>
      <c r="N7" s="25">
        <f t="shared" si="5"/>
        <v>1</v>
      </c>
      <c r="O7" s="25">
        <f t="shared" si="6"/>
        <v>0</v>
      </c>
      <c r="P7" s="25">
        <f t="shared" si="7"/>
        <v>0</v>
      </c>
    </row>
    <row r="8" spans="1:16" s="5" customFormat="1" ht="11.25">
      <c r="A8" s="20">
        <v>5</v>
      </c>
      <c r="B8" s="47">
        <v>107</v>
      </c>
      <c r="C8" s="48" t="s">
        <v>186</v>
      </c>
      <c r="D8" s="14" t="str">
        <f>VLOOKUP(B8,Iscritti!A:G,2,FALSE)</f>
        <v>BORTOLOTTI ALBERTO</v>
      </c>
      <c r="E8" s="14" t="str">
        <f>VLOOKUP(B8,Iscritti!A:G,4,FALSE)</f>
        <v>3'30" RUNNING TEAM FORMIGINE</v>
      </c>
      <c r="F8" s="20">
        <f>VLOOKUP(B8,Iscritti!A:G,5,FALSE)</f>
        <v>1974</v>
      </c>
      <c r="G8" s="20" t="str">
        <f>VLOOKUP(B8,Iscritti!A:G,6,FALSE)</f>
        <v>M10</v>
      </c>
      <c r="H8" s="20">
        <f t="shared" si="1"/>
        <v>4</v>
      </c>
      <c r="I8" s="20" t="str">
        <f t="shared" si="0"/>
        <v> </v>
      </c>
      <c r="J8" s="20" t="str">
        <f t="shared" si="2"/>
        <v> </v>
      </c>
      <c r="K8" s="20" t="str">
        <f t="shared" si="3"/>
        <v> </v>
      </c>
      <c r="L8" t="str">
        <f>IF(ISNA(VLOOKUP(B8,$B$4:$B7,1,FALSE))," ",VLOOKUP(B8,$B$4:$B7,1,FALSE))</f>
        <v> </v>
      </c>
      <c r="M8" s="25">
        <f t="shared" si="4"/>
        <v>4</v>
      </c>
      <c r="N8" s="25">
        <f t="shared" si="5"/>
        <v>1</v>
      </c>
      <c r="O8" s="25">
        <f t="shared" si="6"/>
        <v>0</v>
      </c>
      <c r="P8" s="25">
        <f t="shared" si="7"/>
        <v>0</v>
      </c>
    </row>
    <row r="9" spans="1:16" s="5" customFormat="1" ht="11.25">
      <c r="A9" s="20">
        <v>6</v>
      </c>
      <c r="B9" s="47">
        <v>110</v>
      </c>
      <c r="C9" s="48" t="s">
        <v>187</v>
      </c>
      <c r="D9" s="14" t="str">
        <f>VLOOKUP(B9,Iscritti!A:G,2,FALSE)</f>
        <v>BERETTI FILIPPO</v>
      </c>
      <c r="E9" s="14">
        <f>VLOOKUP(B9,Iscritti!A:G,4,FALSE)</f>
        <v>0</v>
      </c>
      <c r="F9" s="20">
        <f>VLOOKUP(B9,Iscritti!A:G,5,FALSE)</f>
        <v>1965</v>
      </c>
      <c r="G9" s="20" t="str">
        <f>VLOOKUP(B9,Iscritti!A:G,6,FALSE)</f>
        <v>M10</v>
      </c>
      <c r="H9" s="20">
        <f t="shared" si="1"/>
        <v>5</v>
      </c>
      <c r="I9" s="20" t="str">
        <f t="shared" si="0"/>
        <v> </v>
      </c>
      <c r="J9" s="20" t="str">
        <f t="shared" si="2"/>
        <v> </v>
      </c>
      <c r="K9" s="20" t="str">
        <f t="shared" si="3"/>
        <v> </v>
      </c>
      <c r="L9" t="str">
        <f>IF(ISNA(VLOOKUP(B9,$B$4:$B8,1,FALSE))," ",VLOOKUP(B9,$B$4:$B8,1,FALSE))</f>
        <v> </v>
      </c>
      <c r="M9" s="25">
        <f t="shared" si="4"/>
        <v>5</v>
      </c>
      <c r="N9" s="25">
        <f t="shared" si="5"/>
        <v>1</v>
      </c>
      <c r="O9" s="25">
        <f t="shared" si="6"/>
        <v>0</v>
      </c>
      <c r="P9" s="25">
        <f t="shared" si="7"/>
        <v>0</v>
      </c>
    </row>
    <row r="10" spans="1:16" s="5" customFormat="1" ht="11.25">
      <c r="A10" s="20">
        <v>7</v>
      </c>
      <c r="B10" s="47">
        <v>68</v>
      </c>
      <c r="C10" s="48" t="s">
        <v>188</v>
      </c>
      <c r="D10" s="14" t="str">
        <f>VLOOKUP(B10,Iscritti!A:G,2,FALSE)</f>
        <v>LEONELLI LUCA</v>
      </c>
      <c r="E10" s="14" t="str">
        <f>VLOOKUP(B10,Iscritti!A:G,4,FALSE)</f>
        <v>SPORTIVA ZERO</v>
      </c>
      <c r="F10" s="20">
        <f>VLOOKUP(B10,Iscritti!A:G,5,FALSE)</f>
        <v>1988</v>
      </c>
      <c r="G10" s="20" t="str">
        <f>VLOOKUP(B10,Iscritti!A:G,6,FALSE)</f>
        <v>M10</v>
      </c>
      <c r="H10" s="20">
        <f t="shared" si="1"/>
        <v>6</v>
      </c>
      <c r="I10" s="20" t="str">
        <f t="shared" si="0"/>
        <v> </v>
      </c>
      <c r="J10" s="20" t="str">
        <f t="shared" si="2"/>
        <v> </v>
      </c>
      <c r="K10" s="20" t="str">
        <f t="shared" si="3"/>
        <v> </v>
      </c>
      <c r="L10" t="str">
        <f>IF(ISNA(VLOOKUP(B10,$B$4:$B9,1,FALSE))," ",VLOOKUP(B10,$B$4:$B9,1,FALSE))</f>
        <v> </v>
      </c>
      <c r="M10" s="25">
        <f t="shared" si="4"/>
        <v>6</v>
      </c>
      <c r="N10" s="25">
        <f t="shared" si="5"/>
        <v>1</v>
      </c>
      <c r="O10" s="25">
        <f t="shared" si="6"/>
        <v>0</v>
      </c>
      <c r="P10" s="25">
        <f t="shared" si="7"/>
        <v>0</v>
      </c>
    </row>
    <row r="11" spans="1:16" s="4" customFormat="1" ht="11.25">
      <c r="A11" s="55">
        <v>8</v>
      </c>
      <c r="B11" s="50">
        <v>92</v>
      </c>
      <c r="C11" s="51" t="s">
        <v>189</v>
      </c>
      <c r="D11" s="52" t="str">
        <f>VLOOKUP(B11,Iscritti!A:G,2,FALSE)</f>
        <v>MICHELI SARA</v>
      </c>
      <c r="E11" s="52" t="str">
        <f>VLOOKUP(B11,Iscritti!A:G,4,FALSE)</f>
        <v>ASD GOLFO DEI POETI</v>
      </c>
      <c r="F11" s="49">
        <f>VLOOKUP(B11,Iscritti!A:G,5,FALSE)</f>
        <v>1984</v>
      </c>
      <c r="G11" s="49" t="str">
        <f>VLOOKUP(B11,Iscritti!A:G,6,FALSE)</f>
        <v>F10</v>
      </c>
      <c r="H11" s="49" t="str">
        <f t="shared" si="1"/>
        <v> </v>
      </c>
      <c r="I11" s="49">
        <f t="shared" si="0"/>
        <v>2</v>
      </c>
      <c r="J11" s="49" t="str">
        <f t="shared" si="2"/>
        <v> </v>
      </c>
      <c r="K11" s="49" t="str">
        <f t="shared" si="3"/>
        <v> </v>
      </c>
      <c r="L11" s="53" t="str">
        <f>IF(ISNA(VLOOKUP(B11,$B$4:$B10,1,FALSE))," ",VLOOKUP(B11,$B$4:$B10,1,FALSE))</f>
        <v> </v>
      </c>
      <c r="M11" s="54">
        <f t="shared" si="4"/>
        <v>6</v>
      </c>
      <c r="N11" s="54">
        <f t="shared" si="5"/>
        <v>2</v>
      </c>
      <c r="O11" s="54">
        <f t="shared" si="6"/>
        <v>0</v>
      </c>
      <c r="P11" s="54">
        <f t="shared" si="7"/>
        <v>0</v>
      </c>
    </row>
    <row r="12" spans="1:16" s="5" customFormat="1" ht="11.25">
      <c r="A12" s="20">
        <v>9</v>
      </c>
      <c r="B12" s="47">
        <v>150</v>
      </c>
      <c r="C12" s="48" t="s">
        <v>190</v>
      </c>
      <c r="D12" s="14" t="str">
        <f>VLOOKUP(B12,Iscritti!A:G,2,FALSE)</f>
        <v>BRAGAZZI DANIELE</v>
      </c>
      <c r="E12" s="14" t="str">
        <f>VLOOKUP(B12,Iscritti!A:G,4,FALSE)</f>
        <v>STT</v>
      </c>
      <c r="F12" s="20">
        <f>VLOOKUP(B12,Iscritti!A:G,5,FALSE)</f>
        <v>1982</v>
      </c>
      <c r="G12" s="20" t="str">
        <f>VLOOKUP(B12,Iscritti!A:G,6,FALSE)</f>
        <v>M10</v>
      </c>
      <c r="H12" s="20">
        <f t="shared" si="1"/>
        <v>7</v>
      </c>
      <c r="I12" s="20" t="str">
        <f t="shared" si="0"/>
        <v> </v>
      </c>
      <c r="J12" s="20" t="str">
        <f t="shared" si="2"/>
        <v> </v>
      </c>
      <c r="K12" s="20" t="str">
        <f t="shared" si="3"/>
        <v> </v>
      </c>
      <c r="L12" t="str">
        <f>IF(ISNA(VLOOKUP(B12,$B$4:$B11,1,FALSE))," ",VLOOKUP(B12,$B$4:$B11,1,FALSE))</f>
        <v> </v>
      </c>
      <c r="M12" s="25">
        <f t="shared" si="4"/>
        <v>7</v>
      </c>
      <c r="N12" s="25">
        <f t="shared" si="5"/>
        <v>2</v>
      </c>
      <c r="O12" s="25">
        <f t="shared" si="6"/>
        <v>0</v>
      </c>
      <c r="P12" s="25">
        <f t="shared" si="7"/>
        <v>0</v>
      </c>
    </row>
    <row r="13" spans="1:16" s="5" customFormat="1" ht="11.25">
      <c r="A13" s="20">
        <v>10</v>
      </c>
      <c r="B13" s="47">
        <v>104</v>
      </c>
      <c r="C13" s="48" t="s">
        <v>191</v>
      </c>
      <c r="D13" s="14" t="str">
        <f>VLOOKUP(B13,Iscritti!A:G,2,FALSE)</f>
        <v>LUPICCOLO TOMMASO</v>
      </c>
      <c r="E13" s="14" t="str">
        <f>VLOOKUP(B13,Iscritti!A:G,4,FALSE)</f>
        <v>ATL. CASTELNOVO MONTI</v>
      </c>
      <c r="F13" s="20">
        <f>VLOOKUP(B13,Iscritti!A:G,5,FALSE)</f>
        <v>1962</v>
      </c>
      <c r="G13" s="20" t="str">
        <f>VLOOKUP(B13,Iscritti!A:G,6,FALSE)</f>
        <v>M10</v>
      </c>
      <c r="H13" s="20">
        <f t="shared" si="1"/>
        <v>8</v>
      </c>
      <c r="I13" s="20" t="str">
        <f t="shared" si="0"/>
        <v> </v>
      </c>
      <c r="J13" s="20" t="str">
        <f t="shared" si="2"/>
        <v> </v>
      </c>
      <c r="K13" s="20" t="str">
        <f t="shared" si="3"/>
        <v> </v>
      </c>
      <c r="L13" t="str">
        <f>IF(ISNA(VLOOKUP(B13,$B$4:$B12,1,FALSE))," ",VLOOKUP(B13,$B$4:$B12,1,FALSE))</f>
        <v> </v>
      </c>
      <c r="M13" s="25">
        <f t="shared" si="4"/>
        <v>8</v>
      </c>
      <c r="N13" s="25">
        <f t="shared" si="5"/>
        <v>2</v>
      </c>
      <c r="O13" s="25">
        <f t="shared" si="6"/>
        <v>0</v>
      </c>
      <c r="P13" s="25">
        <f t="shared" si="7"/>
        <v>0</v>
      </c>
    </row>
    <row r="14" spans="1:16" s="5" customFormat="1" ht="11.25">
      <c r="A14" s="20">
        <v>11</v>
      </c>
      <c r="B14" s="47">
        <v>249</v>
      </c>
      <c r="C14" s="48" t="s">
        <v>192</v>
      </c>
      <c r="D14" s="14" t="str">
        <f>VLOOKUP(B14,Iscritti!A:G,2,FALSE)</f>
        <v>PIGONI DANIELE</v>
      </c>
      <c r="E14" s="14" t="str">
        <f>VLOOKUP(B14,Iscritti!A:G,4,FALSE)</f>
        <v>ATLETICA REGGIO</v>
      </c>
      <c r="F14" s="20">
        <f>VLOOKUP(B14,Iscritti!A:G,5,FALSE)</f>
        <v>1983</v>
      </c>
      <c r="G14" s="20" t="str">
        <f>VLOOKUP(B14,Iscritti!A:G,6,FALSE)</f>
        <v>M20</v>
      </c>
      <c r="H14" s="20" t="str">
        <f t="shared" si="1"/>
        <v> </v>
      </c>
      <c r="I14" s="20" t="str">
        <f t="shared" si="0"/>
        <v> </v>
      </c>
      <c r="J14" s="20">
        <f t="shared" si="2"/>
        <v>1</v>
      </c>
      <c r="K14" s="20" t="str">
        <f t="shared" si="3"/>
        <v> </v>
      </c>
      <c r="L14" t="str">
        <f>IF(ISNA(VLOOKUP(B14,$B$4:$B13,1,FALSE))," ",VLOOKUP(B14,$B$4:$B13,1,FALSE))</f>
        <v> </v>
      </c>
      <c r="M14" s="25">
        <f t="shared" si="4"/>
        <v>8</v>
      </c>
      <c r="N14" s="25">
        <f t="shared" si="5"/>
        <v>2</v>
      </c>
      <c r="O14" s="25">
        <f t="shared" si="6"/>
        <v>1</v>
      </c>
      <c r="P14" s="25">
        <f t="shared" si="7"/>
        <v>0</v>
      </c>
    </row>
    <row r="15" spans="1:16" s="5" customFormat="1" ht="11.25">
      <c r="A15" s="20">
        <v>12</v>
      </c>
      <c r="B15" s="47">
        <v>142</v>
      </c>
      <c r="C15" s="48" t="s">
        <v>193</v>
      </c>
      <c r="D15" s="14" t="str">
        <f>VLOOKUP(B15,Iscritti!A:G,2,FALSE)</f>
        <v>MALETTI GIANMARIA</v>
      </c>
      <c r="E15" s="14">
        <f>VLOOKUP(B15,Iscritti!A:G,4,FALSE)</f>
        <v>0</v>
      </c>
      <c r="F15" s="20">
        <f>VLOOKUP(B15,Iscritti!A:G,5,FALSE)</f>
        <v>1974</v>
      </c>
      <c r="G15" s="20" t="str">
        <f>VLOOKUP(B15,Iscritti!A:G,6,FALSE)</f>
        <v>M10</v>
      </c>
      <c r="H15" s="20">
        <f t="shared" si="1"/>
        <v>9</v>
      </c>
      <c r="I15" s="20" t="str">
        <f t="shared" si="0"/>
        <v> </v>
      </c>
      <c r="J15" s="20" t="str">
        <f t="shared" si="2"/>
        <v> </v>
      </c>
      <c r="K15" s="20" t="str">
        <f t="shared" si="3"/>
        <v> </v>
      </c>
      <c r="L15" t="str">
        <f>IF(ISNA(VLOOKUP(B15,$B$4:$B14,1,FALSE))," ",VLOOKUP(B15,$B$4:$B14,1,FALSE))</f>
        <v> </v>
      </c>
      <c r="M15" s="25">
        <f t="shared" si="4"/>
        <v>9</v>
      </c>
      <c r="N15" s="25">
        <f t="shared" si="5"/>
        <v>2</v>
      </c>
      <c r="O15" s="25">
        <f t="shared" si="6"/>
        <v>1</v>
      </c>
      <c r="P15" s="25">
        <f t="shared" si="7"/>
        <v>0</v>
      </c>
    </row>
    <row r="16" spans="1:16" s="5" customFormat="1" ht="11.25">
      <c r="A16" s="20">
        <v>13</v>
      </c>
      <c r="B16" s="47">
        <v>102</v>
      </c>
      <c r="C16" s="48" t="s">
        <v>194</v>
      </c>
      <c r="D16" s="14" t="str">
        <f>VLOOKUP(B16,Iscritti!A:G,2,FALSE)</f>
        <v>FERRO NAZZARENO</v>
      </c>
      <c r="E16" s="14" t="str">
        <f>VLOOKUP(B16,Iscritti!A:G,4,FALSE)</f>
        <v>UISP</v>
      </c>
      <c r="F16" s="20">
        <f>VLOOKUP(B16,Iscritti!A:G,5,FALSE)</f>
        <v>1971</v>
      </c>
      <c r="G16" s="20" t="str">
        <f>VLOOKUP(B16,Iscritti!A:G,6,FALSE)</f>
        <v>M10</v>
      </c>
      <c r="H16" s="20">
        <f t="shared" si="1"/>
        <v>10</v>
      </c>
      <c r="I16" s="20" t="str">
        <f t="shared" si="0"/>
        <v> </v>
      </c>
      <c r="J16" s="20" t="str">
        <f t="shared" si="2"/>
        <v> </v>
      </c>
      <c r="K16" s="20" t="str">
        <f t="shared" si="3"/>
        <v> </v>
      </c>
      <c r="L16" t="str">
        <f>IF(ISNA(VLOOKUP(B16,$B$4:$B15,1,FALSE))," ",VLOOKUP(B16,$B$4:$B15,1,FALSE))</f>
        <v> </v>
      </c>
      <c r="M16" s="25">
        <f t="shared" si="4"/>
        <v>10</v>
      </c>
      <c r="N16" s="25">
        <f t="shared" si="5"/>
        <v>2</v>
      </c>
      <c r="O16" s="25">
        <f t="shared" si="6"/>
        <v>1</v>
      </c>
      <c r="P16" s="25">
        <f t="shared" si="7"/>
        <v>0</v>
      </c>
    </row>
    <row r="17" spans="1:16" s="5" customFormat="1" ht="11.25">
      <c r="A17" s="20">
        <v>14</v>
      </c>
      <c r="B17" s="47">
        <v>337</v>
      </c>
      <c r="C17" s="48" t="s">
        <v>195</v>
      </c>
      <c r="D17" s="14" t="str">
        <f>VLOOKUP(B17,Iscritti!A:G,2,FALSE)</f>
        <v>PINELLI FABIO</v>
      </c>
      <c r="E17" s="14" t="str">
        <f>VLOOKUP(B17,Iscritti!A:G,4,FALSE)</f>
        <v>STONE TRAIL TEAM</v>
      </c>
      <c r="F17" s="20">
        <f>VLOOKUP(B17,Iscritti!A:G,5,FALSE)</f>
        <v>1975</v>
      </c>
      <c r="G17" s="20" t="str">
        <f>VLOOKUP(B17,Iscritti!A:G,6,FALSE)</f>
        <v>M20</v>
      </c>
      <c r="H17" s="20" t="str">
        <f t="shared" si="1"/>
        <v> </v>
      </c>
      <c r="I17" s="20" t="str">
        <f t="shared" si="0"/>
        <v> </v>
      </c>
      <c r="J17" s="20">
        <f t="shared" si="2"/>
        <v>2</v>
      </c>
      <c r="K17" s="20" t="str">
        <f t="shared" si="3"/>
        <v> </v>
      </c>
      <c r="L17" t="str">
        <f>IF(ISNA(VLOOKUP(B17,$B$4:$B16,1,FALSE))," ",VLOOKUP(B17,$B$4:$B16,1,FALSE))</f>
        <v> </v>
      </c>
      <c r="M17" s="25">
        <f t="shared" si="4"/>
        <v>10</v>
      </c>
      <c r="N17" s="25">
        <f t="shared" si="5"/>
        <v>2</v>
      </c>
      <c r="O17" s="25">
        <f t="shared" si="6"/>
        <v>2</v>
      </c>
      <c r="P17" s="25">
        <f t="shared" si="7"/>
        <v>0</v>
      </c>
    </row>
    <row r="18" spans="1:16" s="5" customFormat="1" ht="11.25">
      <c r="A18" s="49">
        <v>15</v>
      </c>
      <c r="B18" s="50">
        <v>67</v>
      </c>
      <c r="C18" s="51" t="s">
        <v>196</v>
      </c>
      <c r="D18" s="52" t="str">
        <f>VLOOKUP(B18,Iscritti!A:G,2,FALSE)</f>
        <v>CUOGHI ELISABETTA</v>
      </c>
      <c r="E18" s="52" t="str">
        <f>VLOOKUP(B18,Iscritti!A:G,4,FALSE)</f>
        <v>ATLETICA CASONE NOCETO</v>
      </c>
      <c r="F18" s="49">
        <f>VLOOKUP(B18,Iscritti!A:G,5,FALSE)</f>
        <v>1968</v>
      </c>
      <c r="G18" s="49" t="str">
        <f>VLOOKUP(B18,Iscritti!A:G,6,FALSE)</f>
        <v>F10</v>
      </c>
      <c r="H18" s="49" t="str">
        <f t="shared" si="1"/>
        <v> </v>
      </c>
      <c r="I18" s="49">
        <f t="shared" si="0"/>
        <v>3</v>
      </c>
      <c r="J18" s="49" t="str">
        <f t="shared" si="2"/>
        <v> </v>
      </c>
      <c r="K18" s="49" t="str">
        <f t="shared" si="3"/>
        <v> </v>
      </c>
      <c r="L18" s="53" t="str">
        <f>IF(ISNA(VLOOKUP(B18,$B$4:$B17,1,FALSE))," ",VLOOKUP(B18,$B$4:$B17,1,FALSE))</f>
        <v> </v>
      </c>
      <c r="M18" s="54">
        <f t="shared" si="4"/>
        <v>10</v>
      </c>
      <c r="N18" s="54">
        <f t="shared" si="5"/>
        <v>3</v>
      </c>
      <c r="O18" s="54">
        <f t="shared" si="6"/>
        <v>2</v>
      </c>
      <c r="P18" s="54">
        <f t="shared" si="7"/>
        <v>0</v>
      </c>
    </row>
    <row r="19" spans="1:16" s="5" customFormat="1" ht="11.25">
      <c r="A19" s="20">
        <v>16</v>
      </c>
      <c r="B19" s="47">
        <v>304</v>
      </c>
      <c r="C19" s="48" t="s">
        <v>197</v>
      </c>
      <c r="D19" s="14" t="str">
        <f>VLOOKUP(B19,Iscritti!A:G,2,FALSE)</f>
        <v>SANTINI DANIELE</v>
      </c>
      <c r="E19" s="14" t="str">
        <f>VLOOKUP(B19,Iscritti!A:G,4,FALSE)</f>
        <v>3T VALTARO</v>
      </c>
      <c r="F19" s="20">
        <f>VLOOKUP(B19,Iscritti!A:G,5,FALSE)</f>
        <v>1988</v>
      </c>
      <c r="G19" s="20" t="str">
        <f>VLOOKUP(B19,Iscritti!A:G,6,FALSE)</f>
        <v>M20</v>
      </c>
      <c r="H19" s="20" t="str">
        <f t="shared" si="1"/>
        <v> </v>
      </c>
      <c r="I19" s="20" t="str">
        <f t="shared" si="0"/>
        <v> </v>
      </c>
      <c r="J19" s="20">
        <f t="shared" si="2"/>
        <v>3</v>
      </c>
      <c r="K19" s="20" t="str">
        <f t="shared" si="3"/>
        <v> </v>
      </c>
      <c r="L19" t="str">
        <f>IF(ISNA(VLOOKUP(B19,$B$4:$B18,1,FALSE))," ",VLOOKUP(B19,$B$4:$B18,1,FALSE))</f>
        <v> </v>
      </c>
      <c r="M19" s="25">
        <f t="shared" si="4"/>
        <v>10</v>
      </c>
      <c r="N19" s="25">
        <f t="shared" si="5"/>
        <v>3</v>
      </c>
      <c r="O19" s="25">
        <f t="shared" si="6"/>
        <v>3</v>
      </c>
      <c r="P19" s="25">
        <f t="shared" si="7"/>
        <v>0</v>
      </c>
    </row>
    <row r="20" spans="1:16" s="5" customFormat="1" ht="11.25">
      <c r="A20" s="49">
        <v>17</v>
      </c>
      <c r="B20" s="50">
        <v>95</v>
      </c>
      <c r="C20" s="51" t="s">
        <v>198</v>
      </c>
      <c r="D20" s="52" t="str">
        <f>VLOOKUP(B20,Iscritti!A:G,2,FALSE)</f>
        <v>GAZZOTTI M. GLORIA</v>
      </c>
      <c r="E20" s="52" t="str">
        <f>VLOOKUP(B20,Iscritti!A:G,4,FALSE)</f>
        <v>ATLETICA REGGIO</v>
      </c>
      <c r="F20" s="49">
        <f>VLOOKUP(B20,Iscritti!A:G,5,FALSE)</f>
        <v>1984</v>
      </c>
      <c r="G20" s="49" t="str">
        <f>VLOOKUP(B20,Iscritti!A:G,6,FALSE)</f>
        <v>F10</v>
      </c>
      <c r="H20" s="49" t="str">
        <f t="shared" si="1"/>
        <v> </v>
      </c>
      <c r="I20" s="49">
        <f t="shared" si="0"/>
        <v>4</v>
      </c>
      <c r="J20" s="49" t="str">
        <f t="shared" si="2"/>
        <v> </v>
      </c>
      <c r="K20" s="49" t="str">
        <f t="shared" si="3"/>
        <v> </v>
      </c>
      <c r="L20" s="53" t="str">
        <f>IF(ISNA(VLOOKUP(B20,$B$4:$B19,1,FALSE))," ",VLOOKUP(B20,$B$4:$B19,1,FALSE))</f>
        <v> </v>
      </c>
      <c r="M20" s="54">
        <f t="shared" si="4"/>
        <v>10</v>
      </c>
      <c r="N20" s="54">
        <f t="shared" si="5"/>
        <v>4</v>
      </c>
      <c r="O20" s="54">
        <f t="shared" si="6"/>
        <v>3</v>
      </c>
      <c r="P20" s="54">
        <f t="shared" si="7"/>
        <v>0</v>
      </c>
    </row>
    <row r="21" spans="1:16" s="5" customFormat="1" ht="11.25">
      <c r="A21" s="20">
        <v>18</v>
      </c>
      <c r="B21" s="47">
        <v>105</v>
      </c>
      <c r="C21" s="48" t="s">
        <v>199</v>
      </c>
      <c r="D21" s="14" t="str">
        <f>VLOOKUP(B21,Iscritti!A:G,2,FALSE)</f>
        <v>GAROFALO CRISTIAN</v>
      </c>
      <c r="E21" s="14" t="str">
        <f>VLOOKUP(B21,Iscritti!A:G,4,FALSE)</f>
        <v>POLIS. MARANELLO</v>
      </c>
      <c r="F21" s="20">
        <f>VLOOKUP(B21,Iscritti!A:G,5,FALSE)</f>
        <v>1978</v>
      </c>
      <c r="G21" s="20" t="str">
        <f>VLOOKUP(B21,Iscritti!A:G,6,FALSE)</f>
        <v>M10</v>
      </c>
      <c r="H21" s="20">
        <f t="shared" si="1"/>
        <v>11</v>
      </c>
      <c r="I21" s="20" t="str">
        <f t="shared" si="0"/>
        <v> </v>
      </c>
      <c r="J21" s="20" t="str">
        <f t="shared" si="2"/>
        <v> </v>
      </c>
      <c r="K21" s="20" t="str">
        <f t="shared" si="3"/>
        <v> </v>
      </c>
      <c r="L21" t="str">
        <f>IF(ISNA(VLOOKUP(B21,$B$4:$B20,1,FALSE))," ",VLOOKUP(B21,$B$4:$B20,1,FALSE))</f>
        <v> </v>
      </c>
      <c r="M21" s="25">
        <f t="shared" si="4"/>
        <v>11</v>
      </c>
      <c r="N21" s="25">
        <f t="shared" si="5"/>
        <v>4</v>
      </c>
      <c r="O21" s="25">
        <f t="shared" si="6"/>
        <v>3</v>
      </c>
      <c r="P21" s="25">
        <f t="shared" si="7"/>
        <v>0</v>
      </c>
    </row>
    <row r="22" spans="1:16" s="5" customFormat="1" ht="11.25">
      <c r="A22" s="49">
        <v>19</v>
      </c>
      <c r="B22" s="50">
        <v>74</v>
      </c>
      <c r="C22" s="51" t="s">
        <v>200</v>
      </c>
      <c r="D22" s="52" t="str">
        <f>VLOOKUP(B22,Iscritti!A:G,2,FALSE)</f>
        <v>REGGIANI VALERIA</v>
      </c>
      <c r="E22" s="52" t="str">
        <f>VLOOKUP(B22,Iscritti!A:G,4,FALSE)</f>
        <v>UISP MODENA</v>
      </c>
      <c r="F22" s="49">
        <f>VLOOKUP(B22,Iscritti!A:G,5,FALSE)</f>
        <v>1980</v>
      </c>
      <c r="G22" s="49" t="str">
        <f>VLOOKUP(B22,Iscritti!A:G,6,FALSE)</f>
        <v>F10</v>
      </c>
      <c r="H22" s="49" t="str">
        <f t="shared" si="1"/>
        <v> </v>
      </c>
      <c r="I22" s="49">
        <f t="shared" si="0"/>
        <v>5</v>
      </c>
      <c r="J22" s="49" t="str">
        <f t="shared" si="2"/>
        <v> </v>
      </c>
      <c r="K22" s="49" t="str">
        <f t="shared" si="3"/>
        <v> </v>
      </c>
      <c r="L22" s="53" t="str">
        <f>IF(ISNA(VLOOKUP(B22,$B$4:$B21,1,FALSE))," ",VLOOKUP(B22,$B$4:$B21,1,FALSE))</f>
        <v> </v>
      </c>
      <c r="M22" s="54">
        <f t="shared" si="4"/>
        <v>11</v>
      </c>
      <c r="N22" s="54">
        <f t="shared" si="5"/>
        <v>5</v>
      </c>
      <c r="O22" s="54">
        <f t="shared" si="6"/>
        <v>3</v>
      </c>
      <c r="P22" s="54">
        <f t="shared" si="7"/>
        <v>0</v>
      </c>
    </row>
    <row r="23" spans="1:16" s="5" customFormat="1" ht="11.25">
      <c r="A23" s="20">
        <v>20</v>
      </c>
      <c r="B23" s="47">
        <v>334</v>
      </c>
      <c r="C23" s="48" t="s">
        <v>201</v>
      </c>
      <c r="D23" s="14" t="str">
        <f>VLOOKUP(B23,Iscritti!A:G,2,FALSE)</f>
        <v>FRANCHI CLAUDIO</v>
      </c>
      <c r="E23" s="14" t="str">
        <f>VLOOKUP(B23,Iscritti!A:G,4,FALSE)</f>
        <v>STONE TRAIL TEAM</v>
      </c>
      <c r="F23" s="20">
        <f>VLOOKUP(B23,Iscritti!A:G,5,FALSE)</f>
        <v>1977</v>
      </c>
      <c r="G23" s="20" t="str">
        <f>VLOOKUP(B23,Iscritti!A:G,6,FALSE)</f>
        <v>M20</v>
      </c>
      <c r="H23" s="20" t="str">
        <f t="shared" si="1"/>
        <v> </v>
      </c>
      <c r="I23" s="20" t="str">
        <f t="shared" si="0"/>
        <v> </v>
      </c>
      <c r="J23" s="20">
        <f t="shared" si="2"/>
        <v>4</v>
      </c>
      <c r="K23" s="20" t="str">
        <f t="shared" si="3"/>
        <v> </v>
      </c>
      <c r="L23" t="str">
        <f>IF(ISNA(VLOOKUP(B23,$B$4:$B22,1,FALSE))," ",VLOOKUP(B23,$B$4:$B22,1,FALSE))</f>
        <v> </v>
      </c>
      <c r="M23" s="25">
        <f t="shared" si="4"/>
        <v>11</v>
      </c>
      <c r="N23" s="25">
        <f t="shared" si="5"/>
        <v>5</v>
      </c>
      <c r="O23" s="25">
        <f t="shared" si="6"/>
        <v>4</v>
      </c>
      <c r="P23" s="25">
        <f t="shared" si="7"/>
        <v>0</v>
      </c>
    </row>
    <row r="24" spans="1:16" s="5" customFormat="1" ht="11.25">
      <c r="A24" s="20">
        <v>21</v>
      </c>
      <c r="B24" s="47">
        <v>235</v>
      </c>
      <c r="C24" s="48" t="s">
        <v>202</v>
      </c>
      <c r="D24" s="14" t="str">
        <f>VLOOKUP(B24,Iscritti!A:G,2,FALSE)</f>
        <v>GASPARI PATRICK</v>
      </c>
      <c r="E24" s="14" t="str">
        <f>VLOOKUP(B24,Iscritti!A:G,4,FALSE)</f>
        <v>STONE TRAIL TEAM</v>
      </c>
      <c r="F24" s="20">
        <f>VLOOKUP(B24,Iscritti!A:G,5,FALSE)</f>
        <v>1984</v>
      </c>
      <c r="G24" s="20" t="str">
        <f>VLOOKUP(B24,Iscritti!A:G,6,FALSE)</f>
        <v>M20</v>
      </c>
      <c r="H24" s="20" t="str">
        <f t="shared" si="1"/>
        <v> </v>
      </c>
      <c r="I24" s="20" t="str">
        <f t="shared" si="0"/>
        <v> </v>
      </c>
      <c r="J24" s="20">
        <f t="shared" si="2"/>
        <v>5</v>
      </c>
      <c r="K24" s="20" t="str">
        <f t="shared" si="3"/>
        <v> </v>
      </c>
      <c r="L24" t="str">
        <f>IF(ISNA(VLOOKUP(B24,$B$4:$B23,1,FALSE))," ",VLOOKUP(B24,$B$4:$B23,1,FALSE))</f>
        <v> </v>
      </c>
      <c r="M24" s="25">
        <f t="shared" si="4"/>
        <v>11</v>
      </c>
      <c r="N24" s="25">
        <f t="shared" si="5"/>
        <v>5</v>
      </c>
      <c r="O24" s="25">
        <f t="shared" si="6"/>
        <v>5</v>
      </c>
      <c r="P24" s="25">
        <f t="shared" si="7"/>
        <v>0</v>
      </c>
    </row>
    <row r="25" spans="1:16" s="5" customFormat="1" ht="11.25">
      <c r="A25" s="20">
        <v>22</v>
      </c>
      <c r="B25" s="47">
        <v>143</v>
      </c>
      <c r="C25" s="48" t="s">
        <v>203</v>
      </c>
      <c r="D25" s="14" t="str">
        <f>VLOOKUP(B25,Iscritti!A:G,2,FALSE)</f>
        <v>BALDARI FRANCESCO</v>
      </c>
      <c r="E25" s="14" t="str">
        <f>VLOOKUP(B25,Iscritti!A:G,4,FALSE)</f>
        <v>AT MANARA</v>
      </c>
      <c r="F25" s="20">
        <f>VLOOKUP(B25,Iscritti!A:G,5,FALSE)</f>
        <v>1960</v>
      </c>
      <c r="G25" s="20" t="str">
        <f>VLOOKUP(B25,Iscritti!A:G,6,FALSE)</f>
        <v>M10</v>
      </c>
      <c r="H25" s="20">
        <f t="shared" si="1"/>
        <v>12</v>
      </c>
      <c r="I25" s="20" t="str">
        <f t="shared" si="0"/>
        <v> </v>
      </c>
      <c r="J25" s="20" t="str">
        <f t="shared" si="2"/>
        <v> </v>
      </c>
      <c r="K25" s="20" t="str">
        <f t="shared" si="3"/>
        <v> </v>
      </c>
      <c r="L25" t="str">
        <f>IF(ISNA(VLOOKUP(B25,$B$4:$B24,1,FALSE))," ",VLOOKUP(B25,$B$4:$B24,1,FALSE))</f>
        <v> </v>
      </c>
      <c r="M25" s="25">
        <f t="shared" si="4"/>
        <v>12</v>
      </c>
      <c r="N25" s="25">
        <f t="shared" si="5"/>
        <v>5</v>
      </c>
      <c r="O25" s="25">
        <f t="shared" si="6"/>
        <v>5</v>
      </c>
      <c r="P25" s="25">
        <f t="shared" si="7"/>
        <v>0</v>
      </c>
    </row>
    <row r="26" spans="1:16" s="5" customFormat="1" ht="11.25">
      <c r="A26" s="20">
        <v>23</v>
      </c>
      <c r="B26" s="47">
        <v>351</v>
      </c>
      <c r="C26" s="48" t="s">
        <v>204</v>
      </c>
      <c r="D26" s="14" t="str">
        <f>VLOOKUP(B26,Iscritti!A:G,2,FALSE)</f>
        <v>RUINI ALESSANDRO</v>
      </c>
      <c r="E26" s="14">
        <f>VLOOKUP(B26,Iscritti!A:G,4,FALSE)</f>
        <v>0</v>
      </c>
      <c r="F26" s="20">
        <f>VLOOKUP(B26,Iscritti!A:G,5,FALSE)</f>
        <v>1984</v>
      </c>
      <c r="G26" s="20" t="str">
        <f>VLOOKUP(B26,Iscritti!A:G,6,FALSE)</f>
        <v>M20</v>
      </c>
      <c r="H26" s="20" t="str">
        <f t="shared" si="1"/>
        <v> </v>
      </c>
      <c r="I26" s="20" t="str">
        <f t="shared" si="0"/>
        <v> </v>
      </c>
      <c r="J26" s="20">
        <f t="shared" si="2"/>
        <v>6</v>
      </c>
      <c r="K26" s="20" t="str">
        <f t="shared" si="3"/>
        <v> </v>
      </c>
      <c r="L26" t="str">
        <f>IF(ISNA(VLOOKUP(B26,$B$4:$B25,1,FALSE))," ",VLOOKUP(B26,$B$4:$B25,1,FALSE))</f>
        <v> </v>
      </c>
      <c r="M26" s="25">
        <f t="shared" si="4"/>
        <v>12</v>
      </c>
      <c r="N26" s="25">
        <f t="shared" si="5"/>
        <v>5</v>
      </c>
      <c r="O26" s="25">
        <f t="shared" si="6"/>
        <v>6</v>
      </c>
      <c r="P26" s="25">
        <f t="shared" si="7"/>
        <v>0</v>
      </c>
    </row>
    <row r="27" spans="1:16" s="5" customFormat="1" ht="11.25">
      <c r="A27" s="20">
        <v>24</v>
      </c>
      <c r="B27" s="47">
        <v>327</v>
      </c>
      <c r="C27" s="48" t="s">
        <v>205</v>
      </c>
      <c r="D27" s="14" t="str">
        <f>VLOOKUP(B27,Iscritti!A:G,2,FALSE)</f>
        <v>BURATTI GIOVANNI</v>
      </c>
      <c r="E27" s="14" t="str">
        <f>VLOOKUP(B27,Iscritti!A:G,4,FALSE)</f>
        <v>UISP PARMA</v>
      </c>
      <c r="F27" s="20">
        <f>VLOOKUP(B27,Iscritti!A:G,5,FALSE)</f>
        <v>1978</v>
      </c>
      <c r="G27" s="20" t="str">
        <f>VLOOKUP(B27,Iscritti!A:G,6,FALSE)</f>
        <v>M20</v>
      </c>
      <c r="H27" s="20" t="str">
        <f t="shared" si="1"/>
        <v> </v>
      </c>
      <c r="I27" s="20" t="str">
        <f t="shared" si="0"/>
        <v> </v>
      </c>
      <c r="J27" s="20">
        <f t="shared" si="2"/>
        <v>7</v>
      </c>
      <c r="K27" s="20" t="str">
        <f t="shared" si="3"/>
        <v> </v>
      </c>
      <c r="L27" t="str">
        <f>IF(ISNA(VLOOKUP(B27,$B$4:$B26,1,FALSE))," ",VLOOKUP(B27,$B$4:$B26,1,FALSE))</f>
        <v> </v>
      </c>
      <c r="M27" s="25">
        <f t="shared" si="4"/>
        <v>12</v>
      </c>
      <c r="N27" s="25">
        <f t="shared" si="5"/>
        <v>5</v>
      </c>
      <c r="O27" s="25">
        <f t="shared" si="6"/>
        <v>7</v>
      </c>
      <c r="P27" s="25">
        <f t="shared" si="7"/>
        <v>0</v>
      </c>
    </row>
    <row r="28" spans="1:16" s="5" customFormat="1" ht="11.25">
      <c r="A28" s="20">
        <v>25</v>
      </c>
      <c r="B28" s="47">
        <v>352</v>
      </c>
      <c r="C28" s="48" t="s">
        <v>206</v>
      </c>
      <c r="D28" s="14" t="str">
        <f>VLOOKUP(B28,Iscritti!A:G,2,FALSE)</f>
        <v>DI MEO GIANLUCA</v>
      </c>
      <c r="E28" s="14" t="str">
        <f>VLOOKUP(B28,Iscritti!A:G,4,FALSE)</f>
        <v>MUD AND SNOW</v>
      </c>
      <c r="F28" s="20">
        <f>VLOOKUP(B28,Iscritti!A:G,5,FALSE)</f>
        <v>1975</v>
      </c>
      <c r="G28" s="20" t="str">
        <f>VLOOKUP(B28,Iscritti!A:G,6,FALSE)</f>
        <v>M20</v>
      </c>
      <c r="H28" s="20" t="str">
        <f t="shared" si="1"/>
        <v> </v>
      </c>
      <c r="I28" s="20" t="str">
        <f t="shared" si="0"/>
        <v> </v>
      </c>
      <c r="J28" s="20">
        <f t="shared" si="2"/>
        <v>8</v>
      </c>
      <c r="K28" s="20" t="str">
        <f t="shared" si="3"/>
        <v> </v>
      </c>
      <c r="L28" t="str">
        <f>IF(ISNA(VLOOKUP(B28,$B$4:$B27,1,FALSE))," ",VLOOKUP(B28,$B$4:$B27,1,FALSE))</f>
        <v> </v>
      </c>
      <c r="M28" s="25">
        <f t="shared" si="4"/>
        <v>12</v>
      </c>
      <c r="N28" s="25">
        <f t="shared" si="5"/>
        <v>5</v>
      </c>
      <c r="O28" s="25">
        <f t="shared" si="6"/>
        <v>8</v>
      </c>
      <c r="P28" s="25">
        <f t="shared" si="7"/>
        <v>0</v>
      </c>
    </row>
    <row r="29" spans="1:16" s="5" customFormat="1" ht="11.25">
      <c r="A29" s="20">
        <v>26</v>
      </c>
      <c r="B29" s="47">
        <v>342</v>
      </c>
      <c r="C29" s="48" t="s">
        <v>207</v>
      </c>
      <c r="D29" s="14" t="str">
        <f>VLOOKUP(B29,Iscritti!A:G,2,FALSE)</f>
        <v>PENSERINI MAURIZIO</v>
      </c>
      <c r="E29" s="14" t="str">
        <f>VLOOKUP(B29,Iscritti!A:G,4,FALSE)</f>
        <v>ATL CASTELNOVO MONTI</v>
      </c>
      <c r="F29" s="20">
        <f>VLOOKUP(B29,Iscritti!A:G,5,FALSE)</f>
        <v>1982</v>
      </c>
      <c r="G29" s="20" t="str">
        <f>VLOOKUP(B29,Iscritti!A:G,6,FALSE)</f>
        <v>M20</v>
      </c>
      <c r="H29" s="20" t="str">
        <f t="shared" si="1"/>
        <v> </v>
      </c>
      <c r="I29" s="20" t="str">
        <f t="shared" si="0"/>
        <v> </v>
      </c>
      <c r="J29" s="20">
        <f t="shared" si="2"/>
        <v>9</v>
      </c>
      <c r="K29" s="20" t="str">
        <f t="shared" si="3"/>
        <v> </v>
      </c>
      <c r="L29" t="str">
        <f>IF(ISNA(VLOOKUP(B29,$B$4:$B28,1,FALSE))," ",VLOOKUP(B29,$B$4:$B28,1,FALSE))</f>
        <v> </v>
      </c>
      <c r="M29" s="25">
        <f t="shared" si="4"/>
        <v>12</v>
      </c>
      <c r="N29" s="25">
        <f t="shared" si="5"/>
        <v>5</v>
      </c>
      <c r="O29" s="25">
        <f t="shared" si="6"/>
        <v>9</v>
      </c>
      <c r="P29" s="25">
        <f t="shared" si="7"/>
        <v>0</v>
      </c>
    </row>
    <row r="30" spans="1:16" s="5" customFormat="1" ht="11.25">
      <c r="A30" s="20">
        <v>27</v>
      </c>
      <c r="B30" s="47">
        <v>328</v>
      </c>
      <c r="C30" s="48" t="s">
        <v>208</v>
      </c>
      <c r="D30" s="14" t="str">
        <f>VLOOKUP(B30,Iscritti!A:G,2,FALSE)</f>
        <v>FERRARINI PIETRO</v>
      </c>
      <c r="E30" s="14" t="str">
        <f>VLOOKUP(B30,Iscritti!A:G,4,FALSE)</f>
        <v>VENGO LI'</v>
      </c>
      <c r="F30" s="20">
        <f>VLOOKUP(B30,Iscritti!A:G,5,FALSE)</f>
        <v>1969</v>
      </c>
      <c r="G30" s="20" t="str">
        <f>VLOOKUP(B30,Iscritti!A:G,6,FALSE)</f>
        <v>M20</v>
      </c>
      <c r="H30" s="20" t="str">
        <f t="shared" si="1"/>
        <v> </v>
      </c>
      <c r="I30" s="20" t="str">
        <f t="shared" si="0"/>
        <v> </v>
      </c>
      <c r="J30" s="20">
        <f t="shared" si="2"/>
        <v>10</v>
      </c>
      <c r="K30" s="20" t="str">
        <f t="shared" si="3"/>
        <v> </v>
      </c>
      <c r="L30" t="str">
        <f>IF(ISNA(VLOOKUP(B30,$B$4:$B29,1,FALSE))," ",VLOOKUP(B30,$B$4:$B29,1,FALSE))</f>
        <v> </v>
      </c>
      <c r="M30" s="25">
        <f t="shared" si="4"/>
        <v>12</v>
      </c>
      <c r="N30" s="25">
        <f t="shared" si="5"/>
        <v>5</v>
      </c>
      <c r="O30" s="25">
        <f t="shared" si="6"/>
        <v>10</v>
      </c>
      <c r="P30" s="25">
        <f t="shared" si="7"/>
        <v>0</v>
      </c>
    </row>
    <row r="31" spans="1:16" s="5" customFormat="1" ht="11.25">
      <c r="A31" s="20">
        <v>28</v>
      </c>
      <c r="B31" s="47">
        <v>325</v>
      </c>
      <c r="C31" s="48" t="s">
        <v>209</v>
      </c>
      <c r="D31" s="14" t="str">
        <f>VLOOKUP(B31,Iscritti!A:G,2,FALSE)</f>
        <v>ANGHINETTI MATTEO</v>
      </c>
      <c r="E31" s="14" t="str">
        <f>VLOOKUP(B31,Iscritti!A:G,4,FALSE)</f>
        <v>UISP PARMA</v>
      </c>
      <c r="F31" s="20">
        <f>VLOOKUP(B31,Iscritti!A:G,5,FALSE)</f>
        <v>1978</v>
      </c>
      <c r="G31" s="20" t="str">
        <f>VLOOKUP(B31,Iscritti!A:G,6,FALSE)</f>
        <v>M20</v>
      </c>
      <c r="H31" s="20" t="str">
        <f t="shared" si="1"/>
        <v> </v>
      </c>
      <c r="I31" s="20" t="str">
        <f t="shared" si="0"/>
        <v> </v>
      </c>
      <c r="J31" s="20">
        <f t="shared" si="2"/>
        <v>11</v>
      </c>
      <c r="K31" s="20" t="str">
        <f t="shared" si="3"/>
        <v> </v>
      </c>
      <c r="L31" t="str">
        <f>IF(ISNA(VLOOKUP(B31,$B$4:$B30,1,FALSE))," ",VLOOKUP(B31,$B$4:$B30,1,FALSE))</f>
        <v> </v>
      </c>
      <c r="M31" s="25">
        <f t="shared" si="4"/>
        <v>12</v>
      </c>
      <c r="N31" s="25">
        <f t="shared" si="5"/>
        <v>5</v>
      </c>
      <c r="O31" s="25">
        <f t="shared" si="6"/>
        <v>11</v>
      </c>
      <c r="P31" s="25">
        <f t="shared" si="7"/>
        <v>0</v>
      </c>
    </row>
    <row r="32" spans="1:16" s="5" customFormat="1" ht="11.25">
      <c r="A32" s="20">
        <v>29</v>
      </c>
      <c r="B32" s="47">
        <v>343</v>
      </c>
      <c r="C32" s="48" t="s">
        <v>210</v>
      </c>
      <c r="D32" s="14" t="str">
        <f>VLOOKUP(B32,Iscritti!A:G,2,FALSE)</f>
        <v>REGNANI MARCO</v>
      </c>
      <c r="E32" s="14" t="str">
        <f>VLOOKUP(B32,Iscritti!A:G,4,FALSE)</f>
        <v>ATL CASTELNOVO MONTI</v>
      </c>
      <c r="F32" s="20">
        <f>VLOOKUP(B32,Iscritti!A:G,5,FALSE)</f>
        <v>1962</v>
      </c>
      <c r="G32" s="20" t="str">
        <f>VLOOKUP(B32,Iscritti!A:G,6,FALSE)</f>
        <v>M20</v>
      </c>
      <c r="H32" s="20" t="str">
        <f t="shared" si="1"/>
        <v> </v>
      </c>
      <c r="I32" s="20" t="str">
        <f t="shared" si="0"/>
        <v> </v>
      </c>
      <c r="J32" s="20">
        <f t="shared" si="2"/>
        <v>12</v>
      </c>
      <c r="K32" s="20" t="str">
        <f t="shared" si="3"/>
        <v> </v>
      </c>
      <c r="L32" t="str">
        <f>IF(ISNA(VLOOKUP(B32,$B$4:$B31,1,FALSE))," ",VLOOKUP(B32,$B$4:$B31,1,FALSE))</f>
        <v> </v>
      </c>
      <c r="M32" s="25">
        <f t="shared" si="4"/>
        <v>12</v>
      </c>
      <c r="N32" s="25">
        <f t="shared" si="5"/>
        <v>5</v>
      </c>
      <c r="O32" s="25">
        <f t="shared" si="6"/>
        <v>12</v>
      </c>
      <c r="P32" s="25">
        <f t="shared" si="7"/>
        <v>0</v>
      </c>
    </row>
    <row r="33" spans="1:16" s="5" customFormat="1" ht="11.25">
      <c r="A33" s="20">
        <v>30</v>
      </c>
      <c r="B33" s="47">
        <v>140</v>
      </c>
      <c r="C33" s="48" t="s">
        <v>211</v>
      </c>
      <c r="D33" s="14" t="str">
        <f>VLOOKUP(B33,Iscritti!A:G,2,FALSE)</f>
        <v>DORETI MATTEO</v>
      </c>
      <c r="E33" s="14">
        <f>VLOOKUP(B33,Iscritti!A:G,4,FALSE)</f>
        <v>0</v>
      </c>
      <c r="F33" s="20">
        <f>VLOOKUP(B33,Iscritti!A:G,5,FALSE)</f>
        <v>1973</v>
      </c>
      <c r="G33" s="20" t="str">
        <f>VLOOKUP(B33,Iscritti!A:G,6,FALSE)</f>
        <v>M10</v>
      </c>
      <c r="H33" s="20">
        <f t="shared" si="1"/>
        <v>13</v>
      </c>
      <c r="I33" s="20" t="str">
        <f t="shared" si="0"/>
        <v> </v>
      </c>
      <c r="J33" s="20" t="str">
        <f t="shared" si="2"/>
        <v> </v>
      </c>
      <c r="K33" s="20" t="str">
        <f t="shared" si="3"/>
        <v> </v>
      </c>
      <c r="L33" t="str">
        <f>IF(ISNA(VLOOKUP(B33,$B$4:$B32,1,FALSE))," ",VLOOKUP(B33,$B$4:$B32,1,FALSE))</f>
        <v> </v>
      </c>
      <c r="M33" s="25">
        <f t="shared" si="4"/>
        <v>13</v>
      </c>
      <c r="N33" s="25">
        <f t="shared" si="5"/>
        <v>5</v>
      </c>
      <c r="O33" s="25">
        <f t="shared" si="6"/>
        <v>12</v>
      </c>
      <c r="P33" s="25">
        <f t="shared" si="7"/>
        <v>0</v>
      </c>
    </row>
    <row r="34" spans="1:16" s="5" customFormat="1" ht="11.25">
      <c r="A34" s="20">
        <v>31</v>
      </c>
      <c r="B34" s="47">
        <v>303</v>
      </c>
      <c r="C34" s="48" t="s">
        <v>212</v>
      </c>
      <c r="D34" s="14" t="str">
        <f>VLOOKUP(B34,Iscritti!A:G,2,FALSE)</f>
        <v>CARIANI GIOVANNI</v>
      </c>
      <c r="E34" s="14" t="str">
        <f>VLOOKUP(B34,Iscritti!A:G,4,FALSE)</f>
        <v>MUD E SNOW</v>
      </c>
      <c r="F34" s="20">
        <f>VLOOKUP(B34,Iscritti!A:G,5,FALSE)</f>
        <v>1978</v>
      </c>
      <c r="G34" s="20" t="str">
        <f>VLOOKUP(B34,Iscritti!A:G,6,FALSE)</f>
        <v>M20</v>
      </c>
      <c r="H34" s="20" t="str">
        <f t="shared" si="1"/>
        <v> </v>
      </c>
      <c r="I34" s="20" t="str">
        <f t="shared" si="0"/>
        <v> </v>
      </c>
      <c r="J34" s="20">
        <f t="shared" si="2"/>
        <v>13</v>
      </c>
      <c r="K34" s="20" t="str">
        <f t="shared" si="3"/>
        <v> </v>
      </c>
      <c r="L34" t="str">
        <f>IF(ISNA(VLOOKUP(B34,$B$4:$B33,1,FALSE))," ",VLOOKUP(B34,$B$4:$B33,1,FALSE))</f>
        <v> </v>
      </c>
      <c r="M34" s="25">
        <f t="shared" si="4"/>
        <v>13</v>
      </c>
      <c r="N34" s="25">
        <f t="shared" si="5"/>
        <v>5</v>
      </c>
      <c r="O34" s="25">
        <f t="shared" si="6"/>
        <v>13</v>
      </c>
      <c r="P34" s="25">
        <f t="shared" si="7"/>
        <v>0</v>
      </c>
    </row>
    <row r="35" spans="1:16" s="5" customFormat="1" ht="11.25">
      <c r="A35" s="49">
        <v>32</v>
      </c>
      <c r="B35" s="50">
        <v>208</v>
      </c>
      <c r="C35" s="51" t="s">
        <v>213</v>
      </c>
      <c r="D35" s="52" t="str">
        <f>VLOOKUP(B35,Iscritti!A:G,2,FALSE)</f>
        <v>BOTTI GIULIA</v>
      </c>
      <c r="E35" s="52" t="str">
        <f>VLOOKUP(B35,Iscritti!A:G,4,FALSE)</f>
        <v>TEAM LA SPORTIVA</v>
      </c>
      <c r="F35" s="49">
        <f>VLOOKUP(B35,Iscritti!A:G,5,FALSE)</f>
        <v>1980</v>
      </c>
      <c r="G35" s="49" t="str">
        <f>VLOOKUP(B35,Iscritti!A:G,6,FALSE)</f>
        <v>F20</v>
      </c>
      <c r="H35" s="49" t="str">
        <f t="shared" si="1"/>
        <v> </v>
      </c>
      <c r="I35" s="49" t="str">
        <f t="shared" si="0"/>
        <v> </v>
      </c>
      <c r="J35" s="49" t="str">
        <f t="shared" si="2"/>
        <v> </v>
      </c>
      <c r="K35" s="49">
        <f t="shared" si="3"/>
        <v>1</v>
      </c>
      <c r="L35" s="5" t="str">
        <f>IF(ISNA(VLOOKUP(B35,$B$4:$B34,1,FALSE))," ",VLOOKUP(B35,$B$4:$B34,1,FALSE))</f>
        <v> </v>
      </c>
      <c r="M35" s="25">
        <f t="shared" si="4"/>
        <v>13</v>
      </c>
      <c r="N35" s="25">
        <f t="shared" si="5"/>
        <v>5</v>
      </c>
      <c r="O35" s="25">
        <f t="shared" si="6"/>
        <v>13</v>
      </c>
      <c r="P35" s="25">
        <f t="shared" si="7"/>
        <v>1</v>
      </c>
    </row>
    <row r="36" spans="1:16" s="5" customFormat="1" ht="11.25">
      <c r="A36" s="20">
        <v>33</v>
      </c>
      <c r="B36" s="47">
        <v>256</v>
      </c>
      <c r="C36" s="48" t="s">
        <v>214</v>
      </c>
      <c r="D36" s="14" t="str">
        <f>VLOOKUP(B36,Iscritti!A:G,2,FALSE)</f>
        <v>SAMAIN OLIVIER</v>
      </c>
      <c r="E36" s="14" t="str">
        <f>VLOOKUP(B36,Iscritti!A:G,4,FALSE)</f>
        <v>MUD E SNOW</v>
      </c>
      <c r="F36" s="20">
        <f>VLOOKUP(B36,Iscritti!A:G,5,FALSE)</f>
        <v>1964</v>
      </c>
      <c r="G36" s="20" t="str">
        <f>VLOOKUP(B36,Iscritti!A:G,6,FALSE)</f>
        <v>M20</v>
      </c>
      <c r="H36" s="20" t="str">
        <f t="shared" si="1"/>
        <v> </v>
      </c>
      <c r="I36" s="20" t="str">
        <f t="shared" si="0"/>
        <v> </v>
      </c>
      <c r="J36" s="20">
        <f t="shared" si="2"/>
        <v>14</v>
      </c>
      <c r="K36" s="20" t="str">
        <f t="shared" si="3"/>
        <v> </v>
      </c>
      <c r="L36" t="str">
        <f>IF(ISNA(VLOOKUP(B36,$B$4:$B35,1,FALSE))," ",VLOOKUP(B36,$B$4:$B35,1,FALSE))</f>
        <v> </v>
      </c>
      <c r="M36" s="25">
        <f t="shared" si="4"/>
        <v>13</v>
      </c>
      <c r="N36" s="25">
        <f t="shared" si="5"/>
        <v>5</v>
      </c>
      <c r="O36" s="25">
        <f t="shared" si="6"/>
        <v>14</v>
      </c>
      <c r="P36" s="25">
        <f t="shared" si="7"/>
        <v>1</v>
      </c>
    </row>
    <row r="37" spans="1:16" s="5" customFormat="1" ht="11.25">
      <c r="A37" s="49">
        <v>34</v>
      </c>
      <c r="B37" s="50">
        <v>93</v>
      </c>
      <c r="C37" s="51" t="s">
        <v>215</v>
      </c>
      <c r="D37" s="52" t="str">
        <f>VLOOKUP(B37,Iscritti!A:G,2,FALSE)</f>
        <v>PALKO' ZSUZSANNA</v>
      </c>
      <c r="E37" s="52">
        <f>VLOOKUP(B37,Iscritti!A:G,4,FALSE)</f>
        <v>0</v>
      </c>
      <c r="F37" s="49">
        <f>VLOOKUP(B37,Iscritti!A:G,5,FALSE)</f>
        <v>1984</v>
      </c>
      <c r="G37" s="49" t="str">
        <f>VLOOKUP(B37,Iscritti!A:G,6,FALSE)</f>
        <v>F10</v>
      </c>
      <c r="H37" s="49" t="str">
        <f t="shared" si="1"/>
        <v> </v>
      </c>
      <c r="I37" s="49">
        <f t="shared" si="0"/>
        <v>6</v>
      </c>
      <c r="J37" s="49" t="str">
        <f t="shared" si="2"/>
        <v> </v>
      </c>
      <c r="K37" s="49" t="str">
        <f t="shared" si="3"/>
        <v> </v>
      </c>
      <c r="L37" s="53" t="str">
        <f>IF(ISNA(VLOOKUP(B37,$B$4:$B36,1,FALSE))," ",VLOOKUP(B37,$B$4:$B36,1,FALSE))</f>
        <v> </v>
      </c>
      <c r="M37" s="54">
        <f t="shared" si="4"/>
        <v>13</v>
      </c>
      <c r="N37" s="54">
        <f t="shared" si="5"/>
        <v>6</v>
      </c>
      <c r="O37" s="54">
        <f t="shared" si="6"/>
        <v>14</v>
      </c>
      <c r="P37" s="54">
        <f t="shared" si="7"/>
        <v>1</v>
      </c>
    </row>
    <row r="38" spans="1:16" s="5" customFormat="1" ht="11.25">
      <c r="A38" s="20">
        <v>35</v>
      </c>
      <c r="B38" s="47">
        <v>241</v>
      </c>
      <c r="C38" s="48" t="s">
        <v>216</v>
      </c>
      <c r="D38" s="14" t="str">
        <f>VLOOKUP(B38,Iscritti!A:G,2,FALSE)</f>
        <v>GUSSONI DIEGO</v>
      </c>
      <c r="E38" s="14" t="str">
        <f>VLOOKUP(B38,Iscritti!A:G,4,FALSE)</f>
        <v>ATLETICA CASONE NOCETO</v>
      </c>
      <c r="F38" s="20">
        <f>VLOOKUP(B38,Iscritti!A:G,5,FALSE)</f>
        <v>1983</v>
      </c>
      <c r="G38" s="20" t="str">
        <f>VLOOKUP(B38,Iscritti!A:G,6,FALSE)</f>
        <v>M20</v>
      </c>
      <c r="H38" s="20" t="str">
        <f t="shared" si="1"/>
        <v> </v>
      </c>
      <c r="I38" s="20" t="str">
        <f t="shared" si="0"/>
        <v> </v>
      </c>
      <c r="J38" s="20">
        <f t="shared" si="2"/>
        <v>15</v>
      </c>
      <c r="K38" s="20" t="str">
        <f t="shared" si="3"/>
        <v> </v>
      </c>
      <c r="L38" t="str">
        <f>IF(ISNA(VLOOKUP(B38,$B$4:$B37,1,FALSE))," ",VLOOKUP(B38,$B$4:$B37,1,FALSE))</f>
        <v> </v>
      </c>
      <c r="M38" s="25">
        <f t="shared" si="4"/>
        <v>13</v>
      </c>
      <c r="N38" s="25">
        <f t="shared" si="5"/>
        <v>6</v>
      </c>
      <c r="O38" s="25">
        <f t="shared" si="6"/>
        <v>15</v>
      </c>
      <c r="P38" s="25">
        <f t="shared" si="7"/>
        <v>1</v>
      </c>
    </row>
    <row r="39" spans="1:16" s="5" customFormat="1" ht="11.25">
      <c r="A39" s="49">
        <v>36</v>
      </c>
      <c r="B39" s="50">
        <v>348</v>
      </c>
      <c r="C39" s="51" t="s">
        <v>217</v>
      </c>
      <c r="D39" s="52" t="str">
        <f>VLOOKUP(B39,Iscritti!A:G,2,FALSE)</f>
        <v>POLITO SABRINA</v>
      </c>
      <c r="E39" s="52" t="str">
        <f>VLOOKUP(B39,Iscritti!A:G,4,FALSE)</f>
        <v>ATLETICA REGGIO</v>
      </c>
      <c r="F39" s="49">
        <f>VLOOKUP(B39,Iscritti!A:G,5,FALSE)</f>
        <v>1972</v>
      </c>
      <c r="G39" s="49" t="str">
        <f>VLOOKUP(B39,Iscritti!A:G,6,FALSE)</f>
        <v>F20</v>
      </c>
      <c r="H39" s="49" t="str">
        <f t="shared" si="1"/>
        <v> </v>
      </c>
      <c r="I39" s="49" t="str">
        <f t="shared" si="0"/>
        <v> </v>
      </c>
      <c r="J39" s="49" t="str">
        <f t="shared" si="2"/>
        <v> </v>
      </c>
      <c r="K39" s="49">
        <f t="shared" si="3"/>
        <v>2</v>
      </c>
      <c r="L39" s="5" t="str">
        <f>IF(ISNA(VLOOKUP(B39,$B$4:$B38,1,FALSE))," ",VLOOKUP(B39,$B$4:$B38,1,FALSE))</f>
        <v> </v>
      </c>
      <c r="M39" s="25">
        <f t="shared" si="4"/>
        <v>13</v>
      </c>
      <c r="N39" s="25">
        <f t="shared" si="5"/>
        <v>6</v>
      </c>
      <c r="O39" s="25">
        <f t="shared" si="6"/>
        <v>15</v>
      </c>
      <c r="P39" s="25">
        <f t="shared" si="7"/>
        <v>2</v>
      </c>
    </row>
    <row r="40" spans="1:16" s="5" customFormat="1" ht="11.25">
      <c r="A40" s="20">
        <v>37</v>
      </c>
      <c r="B40" s="47">
        <v>219</v>
      </c>
      <c r="C40" s="48" t="s">
        <v>218</v>
      </c>
      <c r="D40" s="14" t="str">
        <f>VLOOKUP(B40,Iscritti!A:G,2,FALSE)</f>
        <v>CAUTELA SABINO</v>
      </c>
      <c r="E40" s="14" t="str">
        <f>VLOOKUP(B40,Iscritti!A:G,4,FALSE)</f>
        <v>MUD E SNOW</v>
      </c>
      <c r="F40" s="20">
        <f>VLOOKUP(B40,Iscritti!A:G,5,FALSE)</f>
        <v>1978</v>
      </c>
      <c r="G40" s="20" t="str">
        <f>VLOOKUP(B40,Iscritti!A:G,6,FALSE)</f>
        <v>M20</v>
      </c>
      <c r="H40" s="20" t="str">
        <f t="shared" si="1"/>
        <v> </v>
      </c>
      <c r="I40" s="20" t="str">
        <f t="shared" si="0"/>
        <v> </v>
      </c>
      <c r="J40" s="20">
        <f t="shared" si="2"/>
        <v>16</v>
      </c>
      <c r="K40" s="20" t="str">
        <f t="shared" si="3"/>
        <v> </v>
      </c>
      <c r="L40" t="str">
        <f>IF(ISNA(VLOOKUP(B40,$B$4:$B39,1,FALSE))," ",VLOOKUP(B40,$B$4:$B39,1,FALSE))</f>
        <v> </v>
      </c>
      <c r="M40" s="25">
        <f t="shared" si="4"/>
        <v>13</v>
      </c>
      <c r="N40" s="25">
        <f t="shared" si="5"/>
        <v>6</v>
      </c>
      <c r="O40" s="25">
        <f t="shared" si="6"/>
        <v>16</v>
      </c>
      <c r="P40" s="25">
        <f t="shared" si="7"/>
        <v>2</v>
      </c>
    </row>
    <row r="41" spans="1:16" s="5" customFormat="1" ht="11.25">
      <c r="A41" s="49">
        <v>38</v>
      </c>
      <c r="B41" s="50">
        <v>91</v>
      </c>
      <c r="C41" s="51" t="s">
        <v>219</v>
      </c>
      <c r="D41" s="52" t="str">
        <f>VLOOKUP(B41,Iscritti!A:G,2,FALSE)</f>
        <v>VECCHI ROSSANA</v>
      </c>
      <c r="E41" s="52" t="str">
        <f>VLOOKUP(B41,Iscritti!A:G,4,FALSE)</f>
        <v>3'30" RUNNING TEAM FORMIGINE</v>
      </c>
      <c r="F41" s="49">
        <f>VLOOKUP(B41,Iscritti!A:G,5,FALSE)</f>
        <v>1963</v>
      </c>
      <c r="G41" s="49" t="str">
        <f>VLOOKUP(B41,Iscritti!A:G,6,FALSE)</f>
        <v>F10</v>
      </c>
      <c r="H41" s="49" t="str">
        <f t="shared" si="1"/>
        <v> </v>
      </c>
      <c r="I41" s="49">
        <f t="shared" si="0"/>
        <v>7</v>
      </c>
      <c r="J41" s="49" t="str">
        <f t="shared" si="2"/>
        <v> </v>
      </c>
      <c r="K41" s="49" t="str">
        <f t="shared" si="3"/>
        <v> </v>
      </c>
      <c r="L41" s="53" t="str">
        <f>IF(ISNA(VLOOKUP(B41,$B$4:$B40,1,FALSE))," ",VLOOKUP(B41,$B$4:$B40,1,FALSE))</f>
        <v> </v>
      </c>
      <c r="M41" s="54">
        <f t="shared" si="4"/>
        <v>13</v>
      </c>
      <c r="N41" s="54">
        <f t="shared" si="5"/>
        <v>7</v>
      </c>
      <c r="O41" s="54">
        <f t="shared" si="6"/>
        <v>16</v>
      </c>
      <c r="P41" s="54">
        <f t="shared" si="7"/>
        <v>2</v>
      </c>
    </row>
    <row r="42" spans="1:16" s="5" customFormat="1" ht="11.25">
      <c r="A42" s="20">
        <v>39</v>
      </c>
      <c r="B42" s="47">
        <v>200</v>
      </c>
      <c r="C42" s="48" t="s">
        <v>220</v>
      </c>
      <c r="D42" s="14" t="str">
        <f>VLOOKUP(B42,Iscritti!A:G,2,FALSE)</f>
        <v>BARBORINI GIORGIO</v>
      </c>
      <c r="E42" s="14" t="str">
        <f>VLOOKUP(B42,Iscritti!A:G,4,FALSE)</f>
        <v>ATLETICA CASONE NOCETO</v>
      </c>
      <c r="F42" s="20">
        <f>VLOOKUP(B42,Iscritti!A:G,5,FALSE)</f>
        <v>1957</v>
      </c>
      <c r="G42" s="20" t="str">
        <f>VLOOKUP(B42,Iscritti!A:G,6,FALSE)</f>
        <v>M20</v>
      </c>
      <c r="H42" s="20" t="str">
        <f t="shared" si="1"/>
        <v> </v>
      </c>
      <c r="I42" s="20" t="str">
        <f t="shared" si="0"/>
        <v> </v>
      </c>
      <c r="J42" s="20">
        <f t="shared" si="2"/>
        <v>17</v>
      </c>
      <c r="K42" s="20" t="str">
        <f t="shared" si="3"/>
        <v> </v>
      </c>
      <c r="L42" t="str">
        <f>IF(ISNA(VLOOKUP(B42,$B$4:$B41,1,FALSE))," ",VLOOKUP(B42,$B$4:$B41,1,FALSE))</f>
        <v> </v>
      </c>
      <c r="M42" s="25">
        <f t="shared" si="4"/>
        <v>13</v>
      </c>
      <c r="N42" s="25">
        <f t="shared" si="5"/>
        <v>7</v>
      </c>
      <c r="O42" s="25">
        <f t="shared" si="6"/>
        <v>17</v>
      </c>
      <c r="P42" s="25">
        <f t="shared" si="7"/>
        <v>2</v>
      </c>
    </row>
    <row r="43" spans="1:16" s="5" customFormat="1" ht="11.25">
      <c r="A43" s="20">
        <v>40</v>
      </c>
      <c r="B43" s="47">
        <v>261</v>
      </c>
      <c r="C43" s="48" t="s">
        <v>221</v>
      </c>
      <c r="D43" s="14" t="str">
        <f>VLOOKUP(B43,Iscritti!A:G,2,FALSE)</f>
        <v>SCORCIONI DANIELE</v>
      </c>
      <c r="E43" s="14" t="str">
        <f>VLOOKUP(B43,Iscritti!A:G,4,FALSE)</f>
        <v>UISP MODENA</v>
      </c>
      <c r="F43" s="20">
        <f>VLOOKUP(B43,Iscritti!A:G,5,FALSE)</f>
        <v>1973</v>
      </c>
      <c r="G43" s="20" t="str">
        <f>VLOOKUP(B43,Iscritti!A:G,6,FALSE)</f>
        <v>M20</v>
      </c>
      <c r="H43" s="20" t="str">
        <f t="shared" si="1"/>
        <v> </v>
      </c>
      <c r="I43" s="20" t="str">
        <f t="shared" si="0"/>
        <v> </v>
      </c>
      <c r="J43" s="20">
        <f t="shared" si="2"/>
        <v>18</v>
      </c>
      <c r="K43" s="20" t="str">
        <f t="shared" si="3"/>
        <v> </v>
      </c>
      <c r="L43" t="str">
        <f>IF(ISNA(VLOOKUP(B43,$B$4:$B42,1,FALSE))," ",VLOOKUP(B43,$B$4:$B42,1,FALSE))</f>
        <v> </v>
      </c>
      <c r="M43" s="25">
        <f t="shared" si="4"/>
        <v>13</v>
      </c>
      <c r="N43" s="25">
        <f t="shared" si="5"/>
        <v>7</v>
      </c>
      <c r="O43" s="25">
        <f t="shared" si="6"/>
        <v>18</v>
      </c>
      <c r="P43" s="25">
        <f t="shared" si="7"/>
        <v>2</v>
      </c>
    </row>
    <row r="44" spans="1:16" s="5" customFormat="1" ht="11.25">
      <c r="A44" s="20">
        <v>41</v>
      </c>
      <c r="B44" s="47">
        <v>341</v>
      </c>
      <c r="C44" s="48" t="s">
        <v>222</v>
      </c>
      <c r="D44" s="14" t="str">
        <f>VLOOKUP(B44,Iscritti!A:G,2,FALSE)</f>
        <v>MAGNANI GIANCARLO</v>
      </c>
      <c r="E44" s="14" t="str">
        <f>VLOOKUP(B44,Iscritti!A:G,4,FALSE)</f>
        <v>ATL CASTELNOVO MONTI</v>
      </c>
      <c r="F44" s="20">
        <f>VLOOKUP(B44,Iscritti!A:G,5,FALSE)</f>
        <v>1960</v>
      </c>
      <c r="G44" s="20" t="str">
        <f>VLOOKUP(B44,Iscritti!A:G,6,FALSE)</f>
        <v>M20</v>
      </c>
      <c r="H44" s="20" t="str">
        <f t="shared" si="1"/>
        <v> </v>
      </c>
      <c r="I44" s="20" t="str">
        <f t="shared" si="0"/>
        <v> </v>
      </c>
      <c r="J44" s="20">
        <f t="shared" si="2"/>
        <v>19</v>
      </c>
      <c r="K44" s="20" t="str">
        <f t="shared" si="3"/>
        <v> </v>
      </c>
      <c r="L44" t="str">
        <f>IF(ISNA(VLOOKUP(B44,$B$4:$B43,1,FALSE))," ",VLOOKUP(B44,$B$4:$B43,1,FALSE))</f>
        <v> </v>
      </c>
      <c r="M44" s="25">
        <f t="shared" si="4"/>
        <v>13</v>
      </c>
      <c r="N44" s="25">
        <f t="shared" si="5"/>
        <v>7</v>
      </c>
      <c r="O44" s="25">
        <f t="shared" si="6"/>
        <v>19</v>
      </c>
      <c r="P44" s="25">
        <f t="shared" si="7"/>
        <v>2</v>
      </c>
    </row>
    <row r="45" spans="1:16" s="5" customFormat="1" ht="11.25">
      <c r="A45" s="49">
        <v>42</v>
      </c>
      <c r="B45" s="50">
        <v>205</v>
      </c>
      <c r="C45" s="51" t="s">
        <v>223</v>
      </c>
      <c r="D45" s="52" t="str">
        <f>VLOOKUP(B45,Iscritti!A:G,2,FALSE)</f>
        <v>BERTOLETTI GIULIA</v>
      </c>
      <c r="E45" s="52" t="str">
        <f>VLOOKUP(B45,Iscritti!A:G,4,FALSE)</f>
        <v>TRC TRAVERSETOLO</v>
      </c>
      <c r="F45" s="49">
        <f>VLOOKUP(B45,Iscritti!A:G,5,FALSE)</f>
        <v>1992</v>
      </c>
      <c r="G45" s="49" t="str">
        <f>VLOOKUP(B45,Iscritti!A:G,6,FALSE)</f>
        <v>F20</v>
      </c>
      <c r="H45" s="49" t="str">
        <f t="shared" si="1"/>
        <v> </v>
      </c>
      <c r="I45" s="49" t="str">
        <f t="shared" si="0"/>
        <v> </v>
      </c>
      <c r="J45" s="49" t="str">
        <f t="shared" si="2"/>
        <v> </v>
      </c>
      <c r="K45" s="49">
        <f t="shared" si="3"/>
        <v>3</v>
      </c>
      <c r="L45" s="5" t="str">
        <f>IF(ISNA(VLOOKUP(B45,$B$4:$B44,1,FALSE))," ",VLOOKUP(B45,$B$4:$B44,1,FALSE))</f>
        <v> </v>
      </c>
      <c r="M45" s="25">
        <f t="shared" si="4"/>
        <v>13</v>
      </c>
      <c r="N45" s="25">
        <f t="shared" si="5"/>
        <v>7</v>
      </c>
      <c r="O45" s="25">
        <f t="shared" si="6"/>
        <v>19</v>
      </c>
      <c r="P45" s="25">
        <f t="shared" si="7"/>
        <v>3</v>
      </c>
    </row>
    <row r="46" spans="1:16" s="5" customFormat="1" ht="11.25">
      <c r="A46" s="49">
        <v>43</v>
      </c>
      <c r="B46" s="50">
        <v>99</v>
      </c>
      <c r="C46" s="51" t="s">
        <v>224</v>
      </c>
      <c r="D46" s="52" t="str">
        <f>VLOOKUP(B46,Iscritti!A:G,2,FALSE)</f>
        <v>PERRONE MARIANNA</v>
      </c>
      <c r="E46" s="52">
        <f>VLOOKUP(B46,Iscritti!A:G,4,FALSE)</f>
        <v>0</v>
      </c>
      <c r="F46" s="49">
        <f>VLOOKUP(B46,Iscritti!A:G,5,FALSE)</f>
        <v>1986</v>
      </c>
      <c r="G46" s="49" t="str">
        <f>VLOOKUP(B46,Iscritti!A:G,6,FALSE)</f>
        <v>F10</v>
      </c>
      <c r="H46" s="49" t="str">
        <f t="shared" si="1"/>
        <v> </v>
      </c>
      <c r="I46" s="49">
        <f t="shared" si="0"/>
        <v>8</v>
      </c>
      <c r="J46" s="49" t="str">
        <f t="shared" si="2"/>
        <v> </v>
      </c>
      <c r="K46" s="49" t="str">
        <f t="shared" si="3"/>
        <v> </v>
      </c>
      <c r="L46" s="53" t="str">
        <f>IF(ISNA(VLOOKUP(B46,$B$4:$B45,1,FALSE))," ",VLOOKUP(B46,$B$4:$B45,1,FALSE))</f>
        <v> </v>
      </c>
      <c r="M46" s="54">
        <f t="shared" si="4"/>
        <v>13</v>
      </c>
      <c r="N46" s="54">
        <f t="shared" si="5"/>
        <v>8</v>
      </c>
      <c r="O46" s="54">
        <f t="shared" si="6"/>
        <v>19</v>
      </c>
      <c r="P46" s="54">
        <f t="shared" si="7"/>
        <v>3</v>
      </c>
    </row>
    <row r="47" spans="1:16" s="5" customFormat="1" ht="11.25">
      <c r="A47" s="20">
        <v>44</v>
      </c>
      <c r="B47" s="47">
        <v>340</v>
      </c>
      <c r="C47" s="48" t="s">
        <v>225</v>
      </c>
      <c r="D47" s="14" t="str">
        <f>VLOOKUP(B47,Iscritti!A:G,2,FALSE)</f>
        <v>CAMPANINI LUCA</v>
      </c>
      <c r="E47" s="14" t="str">
        <f>VLOOKUP(B47,Iscritti!A:G,4,FALSE)</f>
        <v>PIU KUOTA ASD</v>
      </c>
      <c r="F47" s="20">
        <f>VLOOKUP(B47,Iscritti!A:G,5,FALSE)</f>
        <v>1969</v>
      </c>
      <c r="G47" s="20" t="str">
        <f>VLOOKUP(B47,Iscritti!A:G,6,FALSE)</f>
        <v>M20</v>
      </c>
      <c r="H47" s="20" t="str">
        <f t="shared" si="1"/>
        <v> </v>
      </c>
      <c r="I47" s="20" t="str">
        <f t="shared" si="0"/>
        <v> </v>
      </c>
      <c r="J47" s="20">
        <f t="shared" si="2"/>
        <v>20</v>
      </c>
      <c r="K47" s="20" t="str">
        <f t="shared" si="3"/>
        <v> </v>
      </c>
      <c r="L47" t="str">
        <f>IF(ISNA(VLOOKUP(B47,$B$4:$B46,1,FALSE))," ",VLOOKUP(B47,$B$4:$B46,1,FALSE))</f>
        <v> </v>
      </c>
      <c r="M47" s="25">
        <f t="shared" si="4"/>
        <v>13</v>
      </c>
      <c r="N47" s="25">
        <f t="shared" si="5"/>
        <v>8</v>
      </c>
      <c r="O47" s="25">
        <f t="shared" si="6"/>
        <v>20</v>
      </c>
      <c r="P47" s="25">
        <f t="shared" si="7"/>
        <v>3</v>
      </c>
    </row>
    <row r="48" spans="1:16" s="5" customFormat="1" ht="11.25">
      <c r="A48" s="20">
        <v>45</v>
      </c>
      <c r="B48" s="47">
        <v>329</v>
      </c>
      <c r="C48" s="48" t="s">
        <v>226</v>
      </c>
      <c r="D48" s="14" t="str">
        <f>VLOOKUP(B48,Iscritti!A:G,2,FALSE)</f>
        <v>CORAZZA ALESSANDRO</v>
      </c>
      <c r="E48" s="14">
        <f>VLOOKUP(B48,Iscritti!A:G,4,FALSE)</f>
        <v>0</v>
      </c>
      <c r="F48" s="20">
        <f>VLOOKUP(B48,Iscritti!A:G,5,FALSE)</f>
        <v>1969</v>
      </c>
      <c r="G48" s="20" t="str">
        <f>VLOOKUP(B48,Iscritti!A:G,6,FALSE)</f>
        <v>M20</v>
      </c>
      <c r="H48" s="20" t="str">
        <f t="shared" si="1"/>
        <v> </v>
      </c>
      <c r="I48" s="20" t="str">
        <f t="shared" si="0"/>
        <v> </v>
      </c>
      <c r="J48" s="20">
        <f t="shared" si="2"/>
        <v>21</v>
      </c>
      <c r="K48" s="20" t="str">
        <f t="shared" si="3"/>
        <v> </v>
      </c>
      <c r="L48" t="str">
        <f>IF(ISNA(VLOOKUP(B48,$B$4:$B47,1,FALSE))," ",VLOOKUP(B48,$B$4:$B47,1,FALSE))</f>
        <v> </v>
      </c>
      <c r="M48" s="25">
        <f t="shared" si="4"/>
        <v>13</v>
      </c>
      <c r="N48" s="25">
        <f t="shared" si="5"/>
        <v>8</v>
      </c>
      <c r="O48" s="25">
        <f t="shared" si="6"/>
        <v>21</v>
      </c>
      <c r="P48" s="25">
        <f t="shared" si="7"/>
        <v>3</v>
      </c>
    </row>
    <row r="49" spans="1:16" s="5" customFormat="1" ht="11.25">
      <c r="A49" s="20">
        <v>46</v>
      </c>
      <c r="B49" s="47">
        <v>279</v>
      </c>
      <c r="C49" s="48" t="s">
        <v>227</v>
      </c>
      <c r="D49" s="14" t="str">
        <f>VLOOKUP(B49,Iscritti!A:G,2,FALSE)</f>
        <v>FERRETTI AMEDEO</v>
      </c>
      <c r="E49" s="14" t="str">
        <f>VLOOKUP(B49,Iscritti!A:G,4,FALSE)</f>
        <v>INDIVIDUALE</v>
      </c>
      <c r="F49" s="20">
        <f>VLOOKUP(B49,Iscritti!A:G,5,FALSE)</f>
        <v>1983</v>
      </c>
      <c r="G49" s="20" t="str">
        <f>VLOOKUP(B49,Iscritti!A:G,6,FALSE)</f>
        <v>M20</v>
      </c>
      <c r="H49" s="20" t="str">
        <f t="shared" si="1"/>
        <v> </v>
      </c>
      <c r="I49" s="20" t="str">
        <f t="shared" si="0"/>
        <v> </v>
      </c>
      <c r="J49" s="20">
        <f t="shared" si="2"/>
        <v>22</v>
      </c>
      <c r="K49" s="20" t="str">
        <f t="shared" si="3"/>
        <v> </v>
      </c>
      <c r="L49" t="str">
        <f>IF(ISNA(VLOOKUP(B49,$B$4:$B48,1,FALSE))," ",VLOOKUP(B49,$B$4:$B48,1,FALSE))</f>
        <v> </v>
      </c>
      <c r="M49" s="25">
        <f t="shared" si="4"/>
        <v>13</v>
      </c>
      <c r="N49" s="25">
        <f t="shared" si="5"/>
        <v>8</v>
      </c>
      <c r="O49" s="25">
        <f t="shared" si="6"/>
        <v>22</v>
      </c>
      <c r="P49" s="25">
        <f t="shared" si="7"/>
        <v>3</v>
      </c>
    </row>
    <row r="50" spans="1:16" s="5" customFormat="1" ht="11.25">
      <c r="A50" s="20">
        <v>47</v>
      </c>
      <c r="B50" s="47">
        <v>323</v>
      </c>
      <c r="C50" s="48" t="s">
        <v>228</v>
      </c>
      <c r="D50" s="14" t="str">
        <f>VLOOKUP(B50,Iscritti!A:G,2,FALSE)</f>
        <v>FERRETTI MATTEO</v>
      </c>
      <c r="E50" s="14" t="str">
        <f>VLOOKUP(B50,Iscritti!A:G,4,FALSE)</f>
        <v>INDIVIDUALE</v>
      </c>
      <c r="F50" s="20">
        <f>VLOOKUP(B50,Iscritti!A:G,5,FALSE)</f>
        <v>1969</v>
      </c>
      <c r="G50" s="20" t="str">
        <f>VLOOKUP(B50,Iscritti!A:G,6,FALSE)</f>
        <v>M20</v>
      </c>
      <c r="H50" s="20" t="str">
        <f t="shared" si="1"/>
        <v> </v>
      </c>
      <c r="I50" s="20" t="str">
        <f t="shared" si="0"/>
        <v> </v>
      </c>
      <c r="J50" s="20">
        <f t="shared" si="2"/>
        <v>23</v>
      </c>
      <c r="K50" s="20" t="str">
        <f t="shared" si="3"/>
        <v> </v>
      </c>
      <c r="L50" t="str">
        <f>IF(ISNA(VLOOKUP(B50,$B$4:$B49,1,FALSE))," ",VLOOKUP(B50,$B$4:$B49,1,FALSE))</f>
        <v> </v>
      </c>
      <c r="M50" s="25">
        <f t="shared" si="4"/>
        <v>13</v>
      </c>
      <c r="N50" s="25">
        <f t="shared" si="5"/>
        <v>8</v>
      </c>
      <c r="O50" s="25">
        <f t="shared" si="6"/>
        <v>23</v>
      </c>
      <c r="P50" s="25">
        <f t="shared" si="7"/>
        <v>3</v>
      </c>
    </row>
    <row r="51" spans="1:16" s="5" customFormat="1" ht="11.25">
      <c r="A51" s="20">
        <v>48</v>
      </c>
      <c r="B51" s="47">
        <v>333</v>
      </c>
      <c r="C51" s="48" t="s">
        <v>229</v>
      </c>
      <c r="D51" s="14" t="str">
        <f>VLOOKUP(B51,Iscritti!A:G,2,FALSE)</f>
        <v>GIBERTONI PIERPAOLO</v>
      </c>
      <c r="E51" s="14" t="str">
        <f>VLOOKUP(B51,Iscritti!A:G,4,FALSE)</f>
        <v>I GIARDINI DELL'ACQUA</v>
      </c>
      <c r="F51" s="20">
        <f>VLOOKUP(B51,Iscritti!A:G,5,FALSE)</f>
        <v>1972</v>
      </c>
      <c r="G51" s="20" t="str">
        <f>VLOOKUP(B51,Iscritti!A:G,6,FALSE)</f>
        <v>M20</v>
      </c>
      <c r="H51" s="20" t="str">
        <f t="shared" si="1"/>
        <v> </v>
      </c>
      <c r="I51" s="20" t="str">
        <f t="shared" si="0"/>
        <v> </v>
      </c>
      <c r="J51" s="20">
        <f t="shared" si="2"/>
        <v>24</v>
      </c>
      <c r="K51" s="20" t="str">
        <f t="shared" si="3"/>
        <v> </v>
      </c>
      <c r="L51" t="str">
        <f>IF(ISNA(VLOOKUP(B51,$B$4:$B50,1,FALSE))," ",VLOOKUP(B51,$B$4:$B50,1,FALSE))</f>
        <v> </v>
      </c>
      <c r="M51" s="25">
        <f t="shared" si="4"/>
        <v>13</v>
      </c>
      <c r="N51" s="25">
        <f t="shared" si="5"/>
        <v>8</v>
      </c>
      <c r="O51" s="25">
        <f t="shared" si="6"/>
        <v>24</v>
      </c>
      <c r="P51" s="25">
        <f t="shared" si="7"/>
        <v>3</v>
      </c>
    </row>
    <row r="52" spans="1:16" s="5" customFormat="1" ht="11.25">
      <c r="A52" s="20">
        <v>49</v>
      </c>
      <c r="B52" s="47">
        <v>296</v>
      </c>
      <c r="C52" s="48" t="s">
        <v>230</v>
      </c>
      <c r="D52" s="14" t="str">
        <f>VLOOKUP(B52,Iscritti!A:G,2,FALSE)</f>
        <v>PASSAMONTE DANIELE</v>
      </c>
      <c r="E52" s="14" t="str">
        <f>VLOOKUP(B52,Iscritti!A:G,4,FALSE)</f>
        <v>3'30" RUNNING TEAM FORMIGINE</v>
      </c>
      <c r="F52" s="20">
        <f>VLOOKUP(B52,Iscritti!A:G,5,FALSE)</f>
        <v>1985</v>
      </c>
      <c r="G52" s="20" t="str">
        <f>VLOOKUP(B52,Iscritti!A:G,6,FALSE)</f>
        <v>M20</v>
      </c>
      <c r="H52" s="20" t="str">
        <f t="shared" si="1"/>
        <v> </v>
      </c>
      <c r="I52" s="20" t="str">
        <f t="shared" si="0"/>
        <v> </v>
      </c>
      <c r="J52" s="20">
        <f t="shared" si="2"/>
        <v>25</v>
      </c>
      <c r="K52" s="20" t="str">
        <f t="shared" si="3"/>
        <v> </v>
      </c>
      <c r="L52" t="str">
        <f>IF(ISNA(VLOOKUP(B52,$B$4:$B51,1,FALSE))," ",VLOOKUP(B52,$B$4:$B51,1,FALSE))</f>
        <v> </v>
      </c>
      <c r="M52" s="25">
        <f t="shared" si="4"/>
        <v>13</v>
      </c>
      <c r="N52" s="25">
        <f t="shared" si="5"/>
        <v>8</v>
      </c>
      <c r="O52" s="25">
        <f t="shared" si="6"/>
        <v>25</v>
      </c>
      <c r="P52" s="25">
        <f t="shared" si="7"/>
        <v>3</v>
      </c>
    </row>
    <row r="53" spans="1:16" s="5" customFormat="1" ht="11.25">
      <c r="A53" s="49">
        <v>50</v>
      </c>
      <c r="B53" s="50">
        <v>224</v>
      </c>
      <c r="C53" s="51" t="s">
        <v>231</v>
      </c>
      <c r="D53" s="52" t="str">
        <f>VLOOKUP(B53,Iscritti!A:G,2,FALSE)</f>
        <v>DEL CARLO SONIA</v>
      </c>
      <c r="E53" s="52" t="str">
        <f>VLOOKUP(B53,Iscritti!A:G,4,FALSE)</f>
        <v>MUD E SNOW</v>
      </c>
      <c r="F53" s="49">
        <f>VLOOKUP(B53,Iscritti!A:G,5,FALSE)</f>
        <v>1974</v>
      </c>
      <c r="G53" s="49" t="str">
        <f>VLOOKUP(B53,Iscritti!A:G,6,FALSE)</f>
        <v>F20</v>
      </c>
      <c r="H53" s="49" t="str">
        <f t="shared" si="1"/>
        <v> </v>
      </c>
      <c r="I53" s="49" t="str">
        <f t="shared" si="0"/>
        <v> </v>
      </c>
      <c r="J53" s="49" t="str">
        <f t="shared" si="2"/>
        <v> </v>
      </c>
      <c r="K53" s="49">
        <f t="shared" si="3"/>
        <v>4</v>
      </c>
      <c r="L53" s="5" t="str">
        <f>IF(ISNA(VLOOKUP(B53,$B$4:$B52,1,FALSE))," ",VLOOKUP(B53,$B$4:$B52,1,FALSE))</f>
        <v> </v>
      </c>
      <c r="M53" s="25">
        <f t="shared" si="4"/>
        <v>13</v>
      </c>
      <c r="N53" s="25">
        <f t="shared" si="5"/>
        <v>8</v>
      </c>
      <c r="O53" s="25">
        <f t="shared" si="6"/>
        <v>25</v>
      </c>
      <c r="P53" s="25">
        <f t="shared" si="7"/>
        <v>4</v>
      </c>
    </row>
    <row r="54" spans="1:16" s="5" customFormat="1" ht="11.25">
      <c r="A54" s="49">
        <v>51</v>
      </c>
      <c r="B54" s="50">
        <v>349</v>
      </c>
      <c r="C54" s="51" t="s">
        <v>232</v>
      </c>
      <c r="D54" s="52" t="str">
        <f>VLOOKUP(B54,Iscritti!A:G,2,FALSE)</f>
        <v>GREGORI LUCIA</v>
      </c>
      <c r="E54" s="52" t="str">
        <f>VLOOKUP(B54,Iscritti!A:G,4,FALSE)</f>
        <v>STONE TRAIL TEAM</v>
      </c>
      <c r="F54" s="49">
        <f>VLOOKUP(B54,Iscritti!A:G,5,FALSE)</f>
        <v>1988</v>
      </c>
      <c r="G54" s="49" t="str">
        <f>VLOOKUP(B54,Iscritti!A:G,6,FALSE)</f>
        <v>F20</v>
      </c>
      <c r="H54" s="49" t="str">
        <f t="shared" si="1"/>
        <v> </v>
      </c>
      <c r="I54" s="49" t="str">
        <f t="shared" si="0"/>
        <v> </v>
      </c>
      <c r="J54" s="49" t="str">
        <f t="shared" si="2"/>
        <v> </v>
      </c>
      <c r="K54" s="49">
        <f t="shared" si="3"/>
        <v>5</v>
      </c>
      <c r="L54" s="5" t="str">
        <f>IF(ISNA(VLOOKUP(B54,$B$4:$B53,1,FALSE))," ",VLOOKUP(B54,$B$4:$B53,1,FALSE))</f>
        <v> </v>
      </c>
      <c r="M54" s="25">
        <f t="shared" si="4"/>
        <v>13</v>
      </c>
      <c r="N54" s="25">
        <f t="shared" si="5"/>
        <v>8</v>
      </c>
      <c r="O54" s="25">
        <f t="shared" si="6"/>
        <v>25</v>
      </c>
      <c r="P54" s="25">
        <f t="shared" si="7"/>
        <v>5</v>
      </c>
    </row>
    <row r="55" spans="1:16" s="5" customFormat="1" ht="11.25">
      <c r="A55" s="20">
        <v>52</v>
      </c>
      <c r="B55" s="47">
        <v>335</v>
      </c>
      <c r="C55" s="48" t="s">
        <v>233</v>
      </c>
      <c r="D55" s="14" t="str">
        <f>VLOOKUP(B55,Iscritti!A:G,2,FALSE)</f>
        <v>MANFREDINI FABIO</v>
      </c>
      <c r="E55" s="14" t="str">
        <f>VLOOKUP(B55,Iscritti!A:G,4,FALSE)</f>
        <v>STONE TRAIL TEAM</v>
      </c>
      <c r="F55" s="20">
        <f>VLOOKUP(B55,Iscritti!A:G,5,FALSE)</f>
        <v>1975</v>
      </c>
      <c r="G55" s="20" t="str">
        <f>VLOOKUP(B55,Iscritti!A:G,6,FALSE)</f>
        <v>M20</v>
      </c>
      <c r="H55" s="20" t="str">
        <f t="shared" si="1"/>
        <v> </v>
      </c>
      <c r="I55" s="20" t="str">
        <f t="shared" si="0"/>
        <v> </v>
      </c>
      <c r="J55" s="20">
        <f t="shared" si="2"/>
        <v>26</v>
      </c>
      <c r="K55" s="20" t="str">
        <f t="shared" si="3"/>
        <v> </v>
      </c>
      <c r="L55" t="str">
        <f>IF(ISNA(VLOOKUP(B55,$B$4:$B54,1,FALSE))," ",VLOOKUP(B55,$B$4:$B54,1,FALSE))</f>
        <v> </v>
      </c>
      <c r="M55" s="25">
        <f t="shared" si="4"/>
        <v>13</v>
      </c>
      <c r="N55" s="25">
        <f t="shared" si="5"/>
        <v>8</v>
      </c>
      <c r="O55" s="25">
        <f t="shared" si="6"/>
        <v>26</v>
      </c>
      <c r="P55" s="25">
        <f t="shared" si="7"/>
        <v>5</v>
      </c>
    </row>
    <row r="56" spans="1:16" s="5" customFormat="1" ht="11.25">
      <c r="A56" s="20">
        <v>53</v>
      </c>
      <c r="B56" s="47">
        <v>332</v>
      </c>
      <c r="C56" s="48" t="s">
        <v>234</v>
      </c>
      <c r="D56" s="14" t="str">
        <f>VLOOKUP(B56,Iscritti!A:G,2,FALSE)</f>
        <v>SARTORI TIZIANO</v>
      </c>
      <c r="E56" s="14">
        <f>VLOOKUP(B56,Iscritti!A:G,4,FALSE)</f>
        <v>0</v>
      </c>
      <c r="F56" s="20">
        <f>VLOOKUP(B56,Iscritti!A:G,5,FALSE)</f>
        <v>1978</v>
      </c>
      <c r="G56" s="20" t="str">
        <f>VLOOKUP(B56,Iscritti!A:G,6,FALSE)</f>
        <v>M20</v>
      </c>
      <c r="H56" s="20" t="str">
        <f t="shared" si="1"/>
        <v> </v>
      </c>
      <c r="I56" s="20" t="str">
        <f t="shared" si="0"/>
        <v> </v>
      </c>
      <c r="J56" s="20">
        <f t="shared" si="2"/>
        <v>27</v>
      </c>
      <c r="K56" s="20" t="str">
        <f t="shared" si="3"/>
        <v> </v>
      </c>
      <c r="L56" t="str">
        <f>IF(ISNA(VLOOKUP(B56,$B$4:$B55,1,FALSE))," ",VLOOKUP(B56,$B$4:$B55,1,FALSE))</f>
        <v> </v>
      </c>
      <c r="M56" s="25">
        <f t="shared" si="4"/>
        <v>13</v>
      </c>
      <c r="N56" s="25">
        <f t="shared" si="5"/>
        <v>8</v>
      </c>
      <c r="O56" s="25">
        <f t="shared" si="6"/>
        <v>27</v>
      </c>
      <c r="P56" s="25">
        <f t="shared" si="7"/>
        <v>5</v>
      </c>
    </row>
    <row r="57" spans="1:16" s="5" customFormat="1" ht="11.25">
      <c r="A57" s="20">
        <v>54</v>
      </c>
      <c r="B57" s="47">
        <v>234</v>
      </c>
      <c r="C57" s="48" t="s">
        <v>235</v>
      </c>
      <c r="D57" s="14" t="str">
        <f>VLOOKUP(B57,Iscritti!A:G,2,FALSE)</f>
        <v>FRANCESCHI LUCA</v>
      </c>
      <c r="E57" s="14" t="str">
        <f>VLOOKUP(B57,Iscritti!A:G,4,FALSE)</f>
        <v>MUD E SNOW</v>
      </c>
      <c r="F57" s="20">
        <f>VLOOKUP(B57,Iscritti!A:G,5,FALSE)</f>
        <v>1984</v>
      </c>
      <c r="G57" s="20" t="str">
        <f>VLOOKUP(B57,Iscritti!A:G,6,FALSE)</f>
        <v>M20</v>
      </c>
      <c r="H57" s="20" t="str">
        <f t="shared" si="1"/>
        <v> </v>
      </c>
      <c r="I57" s="20" t="str">
        <f t="shared" si="0"/>
        <v> </v>
      </c>
      <c r="J57" s="20">
        <f t="shared" si="2"/>
        <v>28</v>
      </c>
      <c r="K57" s="20" t="str">
        <f t="shared" si="3"/>
        <v> </v>
      </c>
      <c r="L57" t="str">
        <f>IF(ISNA(VLOOKUP(B57,$B$4:$B56,1,FALSE))," ",VLOOKUP(B57,$B$4:$B56,1,FALSE))</f>
        <v> </v>
      </c>
      <c r="M57" s="25">
        <f t="shared" si="4"/>
        <v>13</v>
      </c>
      <c r="N57" s="25">
        <f t="shared" si="5"/>
        <v>8</v>
      </c>
      <c r="O57" s="25">
        <f t="shared" si="6"/>
        <v>28</v>
      </c>
      <c r="P57" s="25">
        <f t="shared" si="7"/>
        <v>5</v>
      </c>
    </row>
    <row r="58" spans="1:16" s="5" customFormat="1" ht="11.25">
      <c r="A58" s="20">
        <v>55</v>
      </c>
      <c r="B58" s="47">
        <v>259</v>
      </c>
      <c r="C58" s="48" t="s">
        <v>236</v>
      </c>
      <c r="D58" s="14" t="str">
        <f>VLOOKUP(B58,Iscritti!A:G,2,FALSE)</f>
        <v>SCHIA LORENZO</v>
      </c>
      <c r="E58" s="14" t="str">
        <f>VLOOKUP(B58,Iscritti!A:G,4,FALSE)</f>
        <v>ATLETICA CASONE NOCETO</v>
      </c>
      <c r="F58" s="20">
        <f>VLOOKUP(B58,Iscritti!A:G,5,FALSE)</f>
        <v>1969</v>
      </c>
      <c r="G58" s="20" t="str">
        <f>VLOOKUP(B58,Iscritti!A:G,6,FALSE)</f>
        <v>M20</v>
      </c>
      <c r="H58" s="20" t="str">
        <f t="shared" si="1"/>
        <v> </v>
      </c>
      <c r="I58" s="20" t="str">
        <f t="shared" si="0"/>
        <v> </v>
      </c>
      <c r="J58" s="20">
        <f t="shared" si="2"/>
        <v>29</v>
      </c>
      <c r="K58" s="20" t="str">
        <f t="shared" si="3"/>
        <v> </v>
      </c>
      <c r="L58" t="str">
        <f>IF(ISNA(VLOOKUP(B58,$B$4:$B57,1,FALSE))," ",VLOOKUP(B58,$B$4:$B57,1,FALSE))</f>
        <v> </v>
      </c>
      <c r="M58" s="25">
        <f t="shared" si="4"/>
        <v>13</v>
      </c>
      <c r="N58" s="25">
        <f t="shared" si="5"/>
        <v>8</v>
      </c>
      <c r="O58" s="25">
        <f t="shared" si="6"/>
        <v>29</v>
      </c>
      <c r="P58" s="25">
        <f t="shared" si="7"/>
        <v>5</v>
      </c>
    </row>
    <row r="59" spans="1:16" s="5" customFormat="1" ht="11.25">
      <c r="A59" s="20">
        <v>56</v>
      </c>
      <c r="B59" s="47">
        <v>230</v>
      </c>
      <c r="C59" s="48" t="s">
        <v>237</v>
      </c>
      <c r="D59" s="14" t="str">
        <f>VLOOKUP(B59,Iscritti!A:G,2,FALSE)</f>
        <v>FOGLIA FABRIZIO</v>
      </c>
      <c r="E59" s="14" t="str">
        <f>VLOOKUP(B59,Iscritti!A:G,4,FALSE)</f>
        <v>ATLETICA CASONE NOCETO</v>
      </c>
      <c r="F59" s="20">
        <f>VLOOKUP(B59,Iscritti!A:G,5,FALSE)</f>
        <v>1965</v>
      </c>
      <c r="G59" s="20" t="str">
        <f>VLOOKUP(B59,Iscritti!A:G,6,FALSE)</f>
        <v>M20</v>
      </c>
      <c r="H59" s="20" t="str">
        <f t="shared" si="1"/>
        <v> </v>
      </c>
      <c r="I59" s="20" t="str">
        <f t="shared" si="0"/>
        <v> </v>
      </c>
      <c r="J59" s="20">
        <f t="shared" si="2"/>
        <v>30</v>
      </c>
      <c r="K59" s="20" t="str">
        <f t="shared" si="3"/>
        <v> </v>
      </c>
      <c r="L59" t="str">
        <f>IF(ISNA(VLOOKUP(B59,$B$4:$B58,1,FALSE))," ",VLOOKUP(B59,$B$4:$B58,1,FALSE))</f>
        <v> </v>
      </c>
      <c r="M59" s="25">
        <f t="shared" si="4"/>
        <v>13</v>
      </c>
      <c r="N59" s="25">
        <f t="shared" si="5"/>
        <v>8</v>
      </c>
      <c r="O59" s="25">
        <f t="shared" si="6"/>
        <v>30</v>
      </c>
      <c r="P59" s="25">
        <f t="shared" si="7"/>
        <v>5</v>
      </c>
    </row>
    <row r="60" spans="1:16" s="5" customFormat="1" ht="11.25">
      <c r="A60" s="20">
        <v>57</v>
      </c>
      <c r="B60" s="47">
        <v>331</v>
      </c>
      <c r="C60" s="48" t="s">
        <v>238</v>
      </c>
      <c r="D60" s="14" t="str">
        <f>VLOOKUP(B60,Iscritti!A:G,2,FALSE)</f>
        <v>CLO' ANDREA</v>
      </c>
      <c r="E60" s="14" t="str">
        <f>VLOOKUP(B60,Iscritti!A:G,4,FALSE)</f>
        <v>POD SASSOLESE</v>
      </c>
      <c r="F60" s="20">
        <f>VLOOKUP(B60,Iscritti!A:G,5,FALSE)</f>
        <v>1969</v>
      </c>
      <c r="G60" s="20" t="str">
        <f>VLOOKUP(B60,Iscritti!A:G,6,FALSE)</f>
        <v>M20</v>
      </c>
      <c r="H60" s="20" t="str">
        <f t="shared" si="1"/>
        <v> </v>
      </c>
      <c r="I60" s="20" t="str">
        <f t="shared" si="0"/>
        <v> </v>
      </c>
      <c r="J60" s="20">
        <f t="shared" si="2"/>
        <v>31</v>
      </c>
      <c r="K60" s="20" t="str">
        <f t="shared" si="3"/>
        <v> </v>
      </c>
      <c r="L60" t="str">
        <f>IF(ISNA(VLOOKUP(B60,$B$4:$B59,1,FALSE))," ",VLOOKUP(B60,$B$4:$B59,1,FALSE))</f>
        <v> </v>
      </c>
      <c r="M60" s="25">
        <f t="shared" si="4"/>
        <v>13</v>
      </c>
      <c r="N60" s="25">
        <f t="shared" si="5"/>
        <v>8</v>
      </c>
      <c r="O60" s="25">
        <f t="shared" si="6"/>
        <v>31</v>
      </c>
      <c r="P60" s="25">
        <f t="shared" si="7"/>
        <v>5</v>
      </c>
    </row>
    <row r="61" spans="1:16" s="5" customFormat="1" ht="11.25">
      <c r="A61" s="20">
        <v>58</v>
      </c>
      <c r="B61" s="47">
        <v>299</v>
      </c>
      <c r="C61" s="48" t="s">
        <v>239</v>
      </c>
      <c r="D61" s="14" t="str">
        <f>VLOOKUP(B61,Iscritti!A:G,2,FALSE)</f>
        <v>PICCIOLI FABIO</v>
      </c>
      <c r="E61" s="14">
        <f>VLOOKUP(B61,Iscritti!A:G,4,FALSE)</f>
        <v>0</v>
      </c>
      <c r="F61" s="20">
        <f>VLOOKUP(B61,Iscritti!A:G,5,FALSE)</f>
        <v>1976</v>
      </c>
      <c r="G61" s="20" t="str">
        <f>VLOOKUP(B61,Iscritti!A:G,6,FALSE)</f>
        <v>M20</v>
      </c>
      <c r="H61" s="20" t="str">
        <f t="shared" si="1"/>
        <v> </v>
      </c>
      <c r="I61" s="20" t="str">
        <f t="shared" si="0"/>
        <v> </v>
      </c>
      <c r="J61" s="20">
        <f t="shared" si="2"/>
        <v>32</v>
      </c>
      <c r="K61" s="20" t="str">
        <f t="shared" si="3"/>
        <v> </v>
      </c>
      <c r="L61" t="str">
        <f>IF(ISNA(VLOOKUP(B61,$B$4:$B60,1,FALSE))," ",VLOOKUP(B61,$B$4:$B60,1,FALSE))</f>
        <v> </v>
      </c>
      <c r="M61" s="25">
        <f t="shared" si="4"/>
        <v>13</v>
      </c>
      <c r="N61" s="25">
        <f t="shared" si="5"/>
        <v>8</v>
      </c>
      <c r="O61" s="25">
        <f t="shared" si="6"/>
        <v>32</v>
      </c>
      <c r="P61" s="25">
        <f t="shared" si="7"/>
        <v>5</v>
      </c>
    </row>
    <row r="62" spans="1:16" s="5" customFormat="1" ht="11.25">
      <c r="A62" s="49">
        <v>59</v>
      </c>
      <c r="B62" s="50">
        <v>209</v>
      </c>
      <c r="C62" s="51" t="s">
        <v>240</v>
      </c>
      <c r="D62" s="52" t="str">
        <f>VLOOKUP(B62,Iscritti!A:G,2,FALSE)</f>
        <v>BRAIDI FRANCESCA</v>
      </c>
      <c r="E62" s="52" t="str">
        <f>VLOOKUP(B62,Iscritti!A:G,4,FALSE)</f>
        <v>MUD E SNOW</v>
      </c>
      <c r="F62" s="49">
        <f>VLOOKUP(B62,Iscritti!A:G,5,FALSE)</f>
        <v>1973</v>
      </c>
      <c r="G62" s="49" t="str">
        <f>VLOOKUP(B62,Iscritti!A:G,6,FALSE)</f>
        <v>F20</v>
      </c>
      <c r="H62" s="49" t="str">
        <f t="shared" si="1"/>
        <v> </v>
      </c>
      <c r="I62" s="49" t="str">
        <f t="shared" si="0"/>
        <v> </v>
      </c>
      <c r="J62" s="49" t="str">
        <f t="shared" si="2"/>
        <v> </v>
      </c>
      <c r="K62" s="49">
        <f t="shared" si="3"/>
        <v>6</v>
      </c>
      <c r="L62" s="5" t="str">
        <f>IF(ISNA(VLOOKUP(B62,$B$4:$B61,1,FALSE))," ",VLOOKUP(B62,$B$4:$B61,1,FALSE))</f>
        <v> </v>
      </c>
      <c r="M62" s="25">
        <f t="shared" si="4"/>
        <v>13</v>
      </c>
      <c r="N62" s="25">
        <f t="shared" si="5"/>
        <v>8</v>
      </c>
      <c r="O62" s="25">
        <f t="shared" si="6"/>
        <v>32</v>
      </c>
      <c r="P62" s="25">
        <f t="shared" si="7"/>
        <v>6</v>
      </c>
    </row>
    <row r="63" spans="1:16" s="5" customFormat="1" ht="11.25">
      <c r="A63" s="20">
        <v>60</v>
      </c>
      <c r="B63" s="47">
        <v>233</v>
      </c>
      <c r="C63" s="48" t="s">
        <v>241</v>
      </c>
      <c r="D63" s="14" t="str">
        <f>VLOOKUP(B63,Iscritti!A:G,2,FALSE)</f>
        <v>FORMAI ROBERTO</v>
      </c>
      <c r="E63" s="14" t="str">
        <f>VLOOKUP(B63,Iscritti!A:G,4,FALSE)</f>
        <v>UISP LUCCA VERSILIA</v>
      </c>
      <c r="F63" s="20">
        <f>VLOOKUP(B63,Iscritti!A:G,5,FALSE)</f>
        <v>1968</v>
      </c>
      <c r="G63" s="20" t="str">
        <f>VLOOKUP(B63,Iscritti!A:G,6,FALSE)</f>
        <v>M20</v>
      </c>
      <c r="H63" s="20" t="str">
        <f t="shared" si="1"/>
        <v> </v>
      </c>
      <c r="I63" s="20" t="str">
        <f t="shared" si="0"/>
        <v> </v>
      </c>
      <c r="J63" s="20">
        <f t="shared" si="2"/>
        <v>33</v>
      </c>
      <c r="K63" s="20" t="str">
        <f t="shared" si="3"/>
        <v> </v>
      </c>
      <c r="L63" t="str">
        <f>IF(ISNA(VLOOKUP(B63,$B$4:$B62,1,FALSE))," ",VLOOKUP(B63,$B$4:$B62,1,FALSE))</f>
        <v> </v>
      </c>
      <c r="M63" s="25">
        <f t="shared" si="4"/>
        <v>13</v>
      </c>
      <c r="N63" s="25">
        <f t="shared" si="5"/>
        <v>8</v>
      </c>
      <c r="O63" s="25">
        <f t="shared" si="6"/>
        <v>33</v>
      </c>
      <c r="P63" s="25">
        <f t="shared" si="7"/>
        <v>6</v>
      </c>
    </row>
    <row r="64" spans="1:16" s="5" customFormat="1" ht="11.25">
      <c r="A64" s="20">
        <v>61</v>
      </c>
      <c r="B64" s="47">
        <v>339</v>
      </c>
      <c r="C64" s="48" t="s">
        <v>242</v>
      </c>
      <c r="D64" s="14" t="str">
        <f>VLOOKUP(B64,Iscritti!A:G,2,FALSE)</f>
        <v>SAIA FRANCISCO</v>
      </c>
      <c r="E64" s="14" t="str">
        <f>VLOOKUP(B64,Iscritti!A:G,4,FALSE)</f>
        <v>CUS PARMA</v>
      </c>
      <c r="F64" s="20">
        <f>VLOOKUP(B64,Iscritti!A:G,5,FALSE)</f>
        <v>1969</v>
      </c>
      <c r="G64" s="20" t="str">
        <f>VLOOKUP(B64,Iscritti!A:G,6,FALSE)</f>
        <v>M20</v>
      </c>
      <c r="H64" s="20" t="str">
        <f t="shared" si="1"/>
        <v> </v>
      </c>
      <c r="I64" s="20" t="str">
        <f t="shared" si="0"/>
        <v> </v>
      </c>
      <c r="J64" s="20">
        <f t="shared" si="2"/>
        <v>34</v>
      </c>
      <c r="K64" s="20" t="str">
        <f t="shared" si="3"/>
        <v> </v>
      </c>
      <c r="L64" t="str">
        <f>IF(ISNA(VLOOKUP(B64,$B$4:$B63,1,FALSE))," ",VLOOKUP(B64,$B$4:$B63,1,FALSE))</f>
        <v> </v>
      </c>
      <c r="M64" s="25">
        <f t="shared" si="4"/>
        <v>13</v>
      </c>
      <c r="N64" s="25">
        <f t="shared" si="5"/>
        <v>8</v>
      </c>
      <c r="O64" s="25">
        <f t="shared" si="6"/>
        <v>34</v>
      </c>
      <c r="P64" s="25">
        <f t="shared" si="7"/>
        <v>6</v>
      </c>
    </row>
    <row r="65" spans="1:16" s="5" customFormat="1" ht="11.25">
      <c r="A65" s="49">
        <v>62</v>
      </c>
      <c r="B65" s="50">
        <v>222</v>
      </c>
      <c r="C65" s="51" t="s">
        <v>243</v>
      </c>
      <c r="D65" s="52" t="str">
        <f>VLOOKUP(B65,Iscritti!A:G,2,FALSE)</f>
        <v>CORTICELLI STEFANIA</v>
      </c>
      <c r="E65" s="52" t="str">
        <f>VLOOKUP(B65,Iscritti!A:G,4,FALSE)</f>
        <v>DODINA BIKE SPILAMBERTO</v>
      </c>
      <c r="F65" s="49">
        <f>VLOOKUP(B65,Iscritti!A:G,5,FALSE)</f>
        <v>1976</v>
      </c>
      <c r="G65" s="49" t="str">
        <f>VLOOKUP(B65,Iscritti!A:G,6,FALSE)</f>
        <v>F20</v>
      </c>
      <c r="H65" s="49" t="str">
        <f t="shared" si="1"/>
        <v> </v>
      </c>
      <c r="I65" s="49" t="str">
        <f t="shared" si="0"/>
        <v> </v>
      </c>
      <c r="J65" s="49" t="str">
        <f t="shared" si="2"/>
        <v> </v>
      </c>
      <c r="K65" s="49">
        <f t="shared" si="3"/>
        <v>7</v>
      </c>
      <c r="L65" s="5" t="str">
        <f>IF(ISNA(VLOOKUP(B65,$B$4:$B64,1,FALSE))," ",VLOOKUP(B65,$B$4:$B64,1,FALSE))</f>
        <v> </v>
      </c>
      <c r="M65" s="25">
        <f t="shared" si="4"/>
        <v>13</v>
      </c>
      <c r="N65" s="25">
        <f t="shared" si="5"/>
        <v>8</v>
      </c>
      <c r="O65" s="25">
        <f t="shared" si="6"/>
        <v>34</v>
      </c>
      <c r="P65" s="25">
        <f t="shared" si="7"/>
        <v>7</v>
      </c>
    </row>
    <row r="66" spans="1:16" s="5" customFormat="1" ht="11.25">
      <c r="A66" s="49">
        <v>63</v>
      </c>
      <c r="B66" s="50">
        <v>252</v>
      </c>
      <c r="C66" s="51" t="s">
        <v>244</v>
      </c>
      <c r="D66" s="52" t="str">
        <f>VLOOKUP(B66,Iscritti!A:G,2,FALSE)</f>
        <v>PIZZIGONI MAURA</v>
      </c>
      <c r="E66" s="52" t="str">
        <f>VLOOKUP(B66,Iscritti!A:G,4,FALSE)</f>
        <v>ATLETICA CASONE NOCETO</v>
      </c>
      <c r="F66" s="49">
        <f>VLOOKUP(B66,Iscritti!A:G,5,FALSE)</f>
        <v>1970</v>
      </c>
      <c r="G66" s="49" t="str">
        <f>VLOOKUP(B66,Iscritti!A:G,6,FALSE)</f>
        <v>F20</v>
      </c>
      <c r="H66" s="49" t="str">
        <f t="shared" si="1"/>
        <v> </v>
      </c>
      <c r="I66" s="49" t="str">
        <f t="shared" si="0"/>
        <v> </v>
      </c>
      <c r="J66" s="49" t="str">
        <f t="shared" si="2"/>
        <v> </v>
      </c>
      <c r="K66" s="49">
        <f t="shared" si="3"/>
        <v>8</v>
      </c>
      <c r="L66" s="5" t="str">
        <f>IF(ISNA(VLOOKUP(B66,$B$4:$B65,1,FALSE))," ",VLOOKUP(B66,$B$4:$B65,1,FALSE))</f>
        <v> </v>
      </c>
      <c r="M66" s="25">
        <f t="shared" si="4"/>
        <v>13</v>
      </c>
      <c r="N66" s="25">
        <f t="shared" si="5"/>
        <v>8</v>
      </c>
      <c r="O66" s="25">
        <f t="shared" si="6"/>
        <v>34</v>
      </c>
      <c r="P66" s="25">
        <f t="shared" si="7"/>
        <v>8</v>
      </c>
    </row>
    <row r="67" spans="1:16" s="5" customFormat="1" ht="11.25">
      <c r="A67" s="20">
        <v>64</v>
      </c>
      <c r="B67" s="47">
        <v>326</v>
      </c>
      <c r="C67" s="48" t="s">
        <v>245</v>
      </c>
      <c r="D67" s="14" t="str">
        <f>VLOOKUP(B67,Iscritti!A:G,2,FALSE)</f>
        <v>GELOSINI SIMONE</v>
      </c>
      <c r="E67" s="14" t="str">
        <f>VLOOKUP(B67,Iscritti!A:G,4,FALSE)</f>
        <v>RUN CRD</v>
      </c>
      <c r="F67" s="20">
        <f>VLOOKUP(B67,Iscritti!A:G,5,FALSE)</f>
        <v>1980</v>
      </c>
      <c r="G67" s="20" t="str">
        <f>VLOOKUP(B67,Iscritti!A:G,6,FALSE)</f>
        <v>M20</v>
      </c>
      <c r="H67" s="20" t="str">
        <f t="shared" si="1"/>
        <v> </v>
      </c>
      <c r="I67" s="20" t="str">
        <f t="shared" si="0"/>
        <v> </v>
      </c>
      <c r="J67" s="20">
        <f t="shared" si="2"/>
        <v>35</v>
      </c>
      <c r="K67" s="20" t="str">
        <f t="shared" si="3"/>
        <v> </v>
      </c>
      <c r="L67" t="str">
        <f>IF(ISNA(VLOOKUP(B67,$B$4:$B66,1,FALSE))," ",VLOOKUP(B67,$B$4:$B66,1,FALSE))</f>
        <v> </v>
      </c>
      <c r="M67" s="25">
        <f t="shared" si="4"/>
        <v>13</v>
      </c>
      <c r="N67" s="25">
        <f t="shared" si="5"/>
        <v>8</v>
      </c>
      <c r="O67" s="25">
        <f t="shared" si="6"/>
        <v>35</v>
      </c>
      <c r="P67" s="25">
        <f t="shared" si="7"/>
        <v>8</v>
      </c>
    </row>
    <row r="68" spans="1:16" s="5" customFormat="1" ht="11.25">
      <c r="A68" s="20">
        <v>65</v>
      </c>
      <c r="B68" s="47">
        <v>336</v>
      </c>
      <c r="C68" s="48" t="s">
        <v>246</v>
      </c>
      <c r="D68" s="14" t="str">
        <f>VLOOKUP(B68,Iscritti!A:G,2,FALSE)</f>
        <v>BONACINI ADAMO</v>
      </c>
      <c r="E68" s="14" t="str">
        <f>VLOOKUP(B68,Iscritti!A:G,4,FALSE)</f>
        <v>POL RUBIERA</v>
      </c>
      <c r="F68" s="20">
        <f>VLOOKUP(B68,Iscritti!A:G,5,FALSE)</f>
        <v>1965</v>
      </c>
      <c r="G68" s="20" t="str">
        <f>VLOOKUP(B68,Iscritti!A:G,6,FALSE)</f>
        <v>M20</v>
      </c>
      <c r="H68" s="20" t="str">
        <f t="shared" si="1"/>
        <v> </v>
      </c>
      <c r="I68" s="20" t="str">
        <f t="shared" si="0"/>
        <v> </v>
      </c>
      <c r="J68" s="20">
        <f t="shared" si="2"/>
        <v>36</v>
      </c>
      <c r="K68" s="20" t="str">
        <f t="shared" si="3"/>
        <v> </v>
      </c>
      <c r="L68" t="str">
        <f>IF(ISNA(VLOOKUP(B68,$B$4:$B67,1,FALSE))," ",VLOOKUP(B68,$B$4:$B67,1,FALSE))</f>
        <v> </v>
      </c>
      <c r="M68" s="25">
        <f t="shared" si="4"/>
        <v>13</v>
      </c>
      <c r="N68" s="25">
        <f t="shared" si="5"/>
        <v>8</v>
      </c>
      <c r="O68" s="25">
        <f t="shared" si="6"/>
        <v>36</v>
      </c>
      <c r="P68" s="25">
        <f t="shared" si="7"/>
        <v>8</v>
      </c>
    </row>
    <row r="69" spans="1:16" s="5" customFormat="1" ht="11.25">
      <c r="A69" s="20">
        <v>66</v>
      </c>
      <c r="B69" s="47">
        <v>306</v>
      </c>
      <c r="C69" s="48" t="s">
        <v>247</v>
      </c>
      <c r="D69" s="14" t="str">
        <f>VLOOKUP(B69,Iscritti!A:G,2,FALSE)</f>
        <v>BARBI MATTEO</v>
      </c>
      <c r="E69" s="14" t="str">
        <f>VLOOKUP(B69,Iscritti!A:G,4,FALSE)</f>
        <v>ASD GRUPPO POD AVIS SUZARA</v>
      </c>
      <c r="F69" s="20">
        <f>VLOOKUP(B69,Iscritti!A:G,5,FALSE)</f>
        <v>1979</v>
      </c>
      <c r="G69" s="20" t="str">
        <f>VLOOKUP(B69,Iscritti!A:G,6,FALSE)</f>
        <v>M20</v>
      </c>
      <c r="H69" s="20" t="str">
        <f t="shared" si="1"/>
        <v> </v>
      </c>
      <c r="I69" s="20" t="str">
        <f aca="true" t="shared" si="8" ref="I69:I112">IF($N69=$N68," ",N69)</f>
        <v> </v>
      </c>
      <c r="J69" s="20">
        <f t="shared" si="2"/>
        <v>37</v>
      </c>
      <c r="K69" s="20" t="str">
        <f t="shared" si="3"/>
        <v> </v>
      </c>
      <c r="L69" t="str">
        <f>IF(ISNA(VLOOKUP(B69,$B$4:$B68,1,FALSE))," ",VLOOKUP(B69,$B$4:$B68,1,FALSE))</f>
        <v> </v>
      </c>
      <c r="M69" s="25">
        <f t="shared" si="4"/>
        <v>13</v>
      </c>
      <c r="N69" s="25">
        <f t="shared" si="5"/>
        <v>8</v>
      </c>
      <c r="O69" s="25">
        <f t="shared" si="6"/>
        <v>37</v>
      </c>
      <c r="P69" s="25">
        <f t="shared" si="7"/>
        <v>8</v>
      </c>
    </row>
    <row r="70" spans="1:16" s="5" customFormat="1" ht="11.25">
      <c r="A70" s="20">
        <v>67</v>
      </c>
      <c r="B70" s="47">
        <v>307</v>
      </c>
      <c r="C70" s="48" t="s">
        <v>248</v>
      </c>
      <c r="D70" s="14" t="str">
        <f>VLOOKUP(B70,Iscritti!A:G,2,FALSE)</f>
        <v>ASCARI TIZIANO</v>
      </c>
      <c r="E70" s="14" t="str">
        <f>VLOOKUP(B70,Iscritti!A:G,4,FALSE)</f>
        <v>UISP</v>
      </c>
      <c r="F70" s="20">
        <f>VLOOKUP(B70,Iscritti!A:G,5,FALSE)</f>
        <v>1981</v>
      </c>
      <c r="G70" s="20" t="str">
        <f>VLOOKUP(B70,Iscritti!A:G,6,FALSE)</f>
        <v>M20</v>
      </c>
      <c r="H70" s="20" t="str">
        <f aca="true" t="shared" si="9" ref="H70:H112">IF($M70=$M69," ",M70)</f>
        <v> </v>
      </c>
      <c r="I70" s="20" t="str">
        <f t="shared" si="8"/>
        <v> </v>
      </c>
      <c r="J70" s="20">
        <f aca="true" t="shared" si="10" ref="J70:J112">IF($O70=$O69," ",O70)</f>
        <v>38</v>
      </c>
      <c r="K70" s="20" t="str">
        <f aca="true" t="shared" si="11" ref="K70:K112">IF($P70=$P69," ",P70)</f>
        <v> </v>
      </c>
      <c r="L70" t="str">
        <f>IF(ISNA(VLOOKUP(B70,$B$4:$B69,1,FALSE))," ",VLOOKUP(B70,$B$4:$B69,1,FALSE))</f>
        <v> </v>
      </c>
      <c r="M70" s="25">
        <f aca="true" t="shared" si="12" ref="M70:M112">IF($G70="M10",M69+1,M69+0)</f>
        <v>13</v>
      </c>
      <c r="N70" s="25">
        <f aca="true" t="shared" si="13" ref="N70:N112">IF($G70="F10",N69+1,N69+0)</f>
        <v>8</v>
      </c>
      <c r="O70" s="25">
        <f aca="true" t="shared" si="14" ref="O70:O112">IF($G70="M20",O69+1,O69+0)</f>
        <v>38</v>
      </c>
      <c r="P70" s="25">
        <f aca="true" t="shared" si="15" ref="P70:P112">IF($G70="F20",P69+1,P69+0)</f>
        <v>8</v>
      </c>
    </row>
    <row r="71" spans="1:16" s="5" customFormat="1" ht="11.25">
      <c r="A71" s="49">
        <v>68</v>
      </c>
      <c r="B71" s="50">
        <v>243</v>
      </c>
      <c r="C71" s="51" t="s">
        <v>249</v>
      </c>
      <c r="D71" s="52" t="str">
        <f>VLOOKUP(B71,Iscritti!A:G,2,FALSE)</f>
        <v>LEONCINI FEDERICA</v>
      </c>
      <c r="E71" s="52" t="str">
        <f>VLOOKUP(B71,Iscritti!A:G,4,FALSE)</f>
        <v>ATLETICA CASONE NOCETO</v>
      </c>
      <c r="F71" s="49">
        <f>VLOOKUP(B71,Iscritti!A:G,5,FALSE)</f>
        <v>1954</v>
      </c>
      <c r="G71" s="49" t="str">
        <f>VLOOKUP(B71,Iscritti!A:G,6,FALSE)</f>
        <v>F20</v>
      </c>
      <c r="H71" s="49" t="str">
        <f t="shared" si="9"/>
        <v> </v>
      </c>
      <c r="I71" s="49" t="str">
        <f t="shared" si="8"/>
        <v> </v>
      </c>
      <c r="J71" s="49" t="str">
        <f t="shared" si="10"/>
        <v> </v>
      </c>
      <c r="K71" s="49">
        <f t="shared" si="11"/>
        <v>9</v>
      </c>
      <c r="L71" s="5" t="str">
        <f>IF(ISNA(VLOOKUP(B71,$B$4:$B70,1,FALSE))," ",VLOOKUP(B71,$B$4:$B70,1,FALSE))</f>
        <v> </v>
      </c>
      <c r="M71" s="25">
        <f t="shared" si="12"/>
        <v>13</v>
      </c>
      <c r="N71" s="25">
        <f t="shared" si="13"/>
        <v>8</v>
      </c>
      <c r="O71" s="25">
        <f t="shared" si="14"/>
        <v>38</v>
      </c>
      <c r="P71" s="25">
        <f t="shared" si="15"/>
        <v>9</v>
      </c>
    </row>
    <row r="72" spans="1:16" s="5" customFormat="1" ht="11.25">
      <c r="A72" s="20">
        <v>69</v>
      </c>
      <c r="B72" s="47">
        <v>294</v>
      </c>
      <c r="C72" s="48" t="s">
        <v>250</v>
      </c>
      <c r="D72" s="14" t="str">
        <f>VLOOKUP(B72,Iscritti!A:G,2,FALSE)</f>
        <v>DE MARIA CHRISTIAN</v>
      </c>
      <c r="E72" s="14">
        <f>VLOOKUP(B72,Iscritti!A:G,4,FALSE)</f>
        <v>0</v>
      </c>
      <c r="F72" s="20">
        <f>VLOOKUP(B72,Iscritti!A:G,5,FALSE)</f>
        <v>1984</v>
      </c>
      <c r="G72" s="20" t="str">
        <f>VLOOKUP(B72,Iscritti!A:G,6,FALSE)</f>
        <v>M20</v>
      </c>
      <c r="H72" s="20" t="str">
        <f t="shared" si="9"/>
        <v> </v>
      </c>
      <c r="I72" s="20" t="str">
        <f t="shared" si="8"/>
        <v> </v>
      </c>
      <c r="J72" s="20">
        <f t="shared" si="10"/>
        <v>39</v>
      </c>
      <c r="K72" s="20" t="str">
        <f t="shared" si="11"/>
        <v> </v>
      </c>
      <c r="L72" t="str">
        <f>IF(ISNA(VLOOKUP(B72,$B$4:$B71,1,FALSE))," ",VLOOKUP(B72,$B$4:$B71,1,FALSE))</f>
        <v> </v>
      </c>
      <c r="M72" s="25">
        <f t="shared" si="12"/>
        <v>13</v>
      </c>
      <c r="N72" s="25">
        <f t="shared" si="13"/>
        <v>8</v>
      </c>
      <c r="O72" s="25">
        <f t="shared" si="14"/>
        <v>39</v>
      </c>
      <c r="P72" s="25">
        <f t="shared" si="15"/>
        <v>9</v>
      </c>
    </row>
    <row r="73" spans="1:16" s="5" customFormat="1" ht="11.25">
      <c r="A73" s="20">
        <v>70</v>
      </c>
      <c r="B73" s="47">
        <v>211</v>
      </c>
      <c r="C73" s="48" t="s">
        <v>250</v>
      </c>
      <c r="D73" s="14" t="str">
        <f>VLOOKUP(B73,Iscritti!A:G,2,FALSE)</f>
        <v>BREGOLI MATTEO</v>
      </c>
      <c r="E73" s="14" t="str">
        <f>VLOOKUP(B73,Iscritti!A:G,4,FALSE)</f>
        <v>POLISPORTIVA MARANELLO</v>
      </c>
      <c r="F73" s="20">
        <f>VLOOKUP(B73,Iscritti!A:G,5,FALSE)</f>
        <v>1985</v>
      </c>
      <c r="G73" s="20" t="str">
        <f>VLOOKUP(B73,Iscritti!A:G,6,FALSE)</f>
        <v>M20</v>
      </c>
      <c r="H73" s="20" t="str">
        <f t="shared" si="9"/>
        <v> </v>
      </c>
      <c r="I73" s="20" t="str">
        <f t="shared" si="8"/>
        <v> </v>
      </c>
      <c r="J73" s="20">
        <f t="shared" si="10"/>
        <v>40</v>
      </c>
      <c r="K73" s="20" t="str">
        <f t="shared" si="11"/>
        <v> </v>
      </c>
      <c r="L73" t="str">
        <f>IF(ISNA(VLOOKUP(B73,$B$4:$B72,1,FALSE))," ",VLOOKUP(B73,$B$4:$B72,1,FALSE))</f>
        <v> </v>
      </c>
      <c r="M73" s="25">
        <f t="shared" si="12"/>
        <v>13</v>
      </c>
      <c r="N73" s="25">
        <f t="shared" si="13"/>
        <v>8</v>
      </c>
      <c r="O73" s="25">
        <f t="shared" si="14"/>
        <v>40</v>
      </c>
      <c r="P73" s="25">
        <f t="shared" si="15"/>
        <v>9</v>
      </c>
    </row>
    <row r="74" spans="1:16" s="5" customFormat="1" ht="11.25">
      <c r="A74" s="49">
        <v>71</v>
      </c>
      <c r="B74" s="50">
        <v>257</v>
      </c>
      <c r="C74" s="51" t="s">
        <v>251</v>
      </c>
      <c r="D74" s="52" t="str">
        <f>VLOOKUP(B74,Iscritti!A:G,2,FALSE)</f>
        <v>EN NABET SANA</v>
      </c>
      <c r="E74" s="52" t="str">
        <f>VLOOKUP(B74,Iscritti!A:G,4,FALSE)</f>
        <v>DODINA BIKE SPILAMBERTO</v>
      </c>
      <c r="F74" s="49">
        <f>VLOOKUP(B74,Iscritti!A:G,5,FALSE)</f>
        <v>1989</v>
      </c>
      <c r="G74" s="49" t="str">
        <f>VLOOKUP(B74,Iscritti!A:G,6,FALSE)</f>
        <v>F20</v>
      </c>
      <c r="H74" s="49" t="str">
        <f t="shared" si="9"/>
        <v> </v>
      </c>
      <c r="I74" s="49" t="str">
        <f t="shared" si="8"/>
        <v> </v>
      </c>
      <c r="J74" s="49" t="str">
        <f t="shared" si="10"/>
        <v> </v>
      </c>
      <c r="K74" s="49">
        <f t="shared" si="11"/>
        <v>10</v>
      </c>
      <c r="L74" s="5" t="str">
        <f>IF(ISNA(VLOOKUP(B74,$B$4:$B73,1,FALSE))," ",VLOOKUP(B74,$B$4:$B73,1,FALSE))</f>
        <v> </v>
      </c>
      <c r="M74" s="25">
        <f t="shared" si="12"/>
        <v>13</v>
      </c>
      <c r="N74" s="25">
        <f t="shared" si="13"/>
        <v>8</v>
      </c>
      <c r="O74" s="25">
        <f t="shared" si="14"/>
        <v>40</v>
      </c>
      <c r="P74" s="25">
        <f t="shared" si="15"/>
        <v>10</v>
      </c>
    </row>
    <row r="75" spans="1:16" s="5" customFormat="1" ht="11.25">
      <c r="A75" s="20">
        <v>72</v>
      </c>
      <c r="B75" s="47">
        <v>301</v>
      </c>
      <c r="C75" s="48" t="s">
        <v>252</v>
      </c>
      <c r="D75" s="14" t="str">
        <f>VLOOKUP(B75,Iscritti!A:G,2,FALSE)</f>
        <v>BENEDETTI LUCA</v>
      </c>
      <c r="E75" s="14" t="str">
        <f>VLOOKUP(B75,Iscritti!A:G,4,FALSE)</f>
        <v>POL MARANELLO</v>
      </c>
      <c r="F75" s="20">
        <f>VLOOKUP(B75,Iscritti!A:G,5,FALSE)</f>
        <v>1966</v>
      </c>
      <c r="G75" s="20" t="str">
        <f>VLOOKUP(B75,Iscritti!A:G,6,FALSE)</f>
        <v>M20</v>
      </c>
      <c r="H75" s="20" t="str">
        <f t="shared" si="9"/>
        <v> </v>
      </c>
      <c r="I75" s="20" t="str">
        <f t="shared" si="8"/>
        <v> </v>
      </c>
      <c r="J75" s="20">
        <f t="shared" si="10"/>
        <v>41</v>
      </c>
      <c r="K75" s="20" t="str">
        <f t="shared" si="11"/>
        <v> </v>
      </c>
      <c r="L75" t="str">
        <f>IF(ISNA(VLOOKUP(B75,$B$4:$B74,1,FALSE))," ",VLOOKUP(B75,$B$4:$B74,1,FALSE))</f>
        <v> </v>
      </c>
      <c r="M75" s="25">
        <f t="shared" si="12"/>
        <v>13</v>
      </c>
      <c r="N75" s="25">
        <f t="shared" si="13"/>
        <v>8</v>
      </c>
      <c r="O75" s="25">
        <f t="shared" si="14"/>
        <v>41</v>
      </c>
      <c r="P75" s="25">
        <f t="shared" si="15"/>
        <v>10</v>
      </c>
    </row>
    <row r="76" spans="1:16" s="5" customFormat="1" ht="11.25">
      <c r="A76" s="20">
        <v>73</v>
      </c>
      <c r="B76" s="47">
        <v>251</v>
      </c>
      <c r="C76" s="48" t="s">
        <v>253</v>
      </c>
      <c r="D76" s="14" t="str">
        <f>VLOOKUP(B76,Iscritti!A:G,2,FALSE)</f>
        <v>PIOVANI STEFANO</v>
      </c>
      <c r="E76" s="14" t="str">
        <f>VLOOKUP(B76,Iscritti!A:G,4,FALSE)</f>
        <v>ATLETICA CASONE NOCETO</v>
      </c>
      <c r="F76" s="20">
        <f>VLOOKUP(B76,Iscritti!A:G,5,FALSE)</f>
        <v>1972</v>
      </c>
      <c r="G76" s="20" t="str">
        <f>VLOOKUP(B76,Iscritti!A:G,6,FALSE)</f>
        <v>M20</v>
      </c>
      <c r="H76" s="20" t="str">
        <f t="shared" si="9"/>
        <v> </v>
      </c>
      <c r="I76" s="20" t="str">
        <f t="shared" si="8"/>
        <v> </v>
      </c>
      <c r="J76" s="20">
        <f t="shared" si="10"/>
        <v>42</v>
      </c>
      <c r="K76" s="20" t="str">
        <f t="shared" si="11"/>
        <v> </v>
      </c>
      <c r="L76" t="str">
        <f>IF(ISNA(VLOOKUP(B76,$B$4:$B75,1,FALSE))," ",VLOOKUP(B76,$B$4:$B75,1,FALSE))</f>
        <v> </v>
      </c>
      <c r="M76" s="25">
        <f t="shared" si="12"/>
        <v>13</v>
      </c>
      <c r="N76" s="25">
        <f t="shared" si="13"/>
        <v>8</v>
      </c>
      <c r="O76" s="25">
        <f t="shared" si="14"/>
        <v>42</v>
      </c>
      <c r="P76" s="25">
        <f t="shared" si="15"/>
        <v>10</v>
      </c>
    </row>
    <row r="77" spans="1:16" s="5" customFormat="1" ht="11.25">
      <c r="A77" s="20">
        <v>74</v>
      </c>
      <c r="B77" s="47">
        <v>218</v>
      </c>
      <c r="C77" s="48" t="s">
        <v>254</v>
      </c>
      <c r="D77" s="14" t="str">
        <f>VLOOKUP(B77,Iscritti!A:G,2,FALSE)</f>
        <v>CASONI LUCIANO</v>
      </c>
      <c r="E77" s="14" t="str">
        <f>VLOOKUP(B77,Iscritti!A:G,4,FALSE)</f>
        <v>POD.FORMIGINESE</v>
      </c>
      <c r="F77" s="20">
        <f>VLOOKUP(B77,Iscritti!A:G,5,FALSE)</f>
        <v>1955</v>
      </c>
      <c r="G77" s="20" t="str">
        <f>VLOOKUP(B77,Iscritti!A:G,6,FALSE)</f>
        <v>M20</v>
      </c>
      <c r="H77" s="20" t="str">
        <f t="shared" si="9"/>
        <v> </v>
      </c>
      <c r="I77" s="20" t="str">
        <f t="shared" si="8"/>
        <v> </v>
      </c>
      <c r="J77" s="20">
        <f t="shared" si="10"/>
        <v>43</v>
      </c>
      <c r="K77" s="20" t="str">
        <f t="shared" si="11"/>
        <v> </v>
      </c>
      <c r="L77" t="str">
        <f>IF(ISNA(VLOOKUP(B77,$B$4:$B76,1,FALSE))," ",VLOOKUP(B77,$B$4:$B76,1,FALSE))</f>
        <v> </v>
      </c>
      <c r="M77" s="25">
        <f t="shared" si="12"/>
        <v>13</v>
      </c>
      <c r="N77" s="25">
        <f t="shared" si="13"/>
        <v>8</v>
      </c>
      <c r="O77" s="25">
        <f t="shared" si="14"/>
        <v>43</v>
      </c>
      <c r="P77" s="25">
        <f t="shared" si="15"/>
        <v>10</v>
      </c>
    </row>
    <row r="78" spans="1:16" s="5" customFormat="1" ht="11.25">
      <c r="A78" s="20">
        <v>75</v>
      </c>
      <c r="B78" s="47">
        <v>248</v>
      </c>
      <c r="C78" s="48" t="s">
        <v>255</v>
      </c>
      <c r="D78" s="14" t="str">
        <f>VLOOKUP(B78,Iscritti!A:G,2,FALSE)</f>
        <v>MURATORI MASSIMO</v>
      </c>
      <c r="E78" s="14" t="str">
        <f>VLOOKUP(B78,Iscritti!A:G,4,FALSE)</f>
        <v>UISP MODENA</v>
      </c>
      <c r="F78" s="20">
        <f>VLOOKUP(B78,Iscritti!A:G,5,FALSE)</f>
        <v>1956</v>
      </c>
      <c r="G78" s="20" t="str">
        <f>VLOOKUP(B78,Iscritti!A:G,6,FALSE)</f>
        <v>M20</v>
      </c>
      <c r="H78" s="20" t="str">
        <f t="shared" si="9"/>
        <v> </v>
      </c>
      <c r="I78" s="20" t="str">
        <f t="shared" si="8"/>
        <v> </v>
      </c>
      <c r="J78" s="20">
        <f t="shared" si="10"/>
        <v>44</v>
      </c>
      <c r="K78" s="20" t="str">
        <f t="shared" si="11"/>
        <v> </v>
      </c>
      <c r="L78" t="str">
        <f>IF(ISNA(VLOOKUP(B78,$B$4:$B77,1,FALSE))," ",VLOOKUP(B78,$B$4:$B77,1,FALSE))</f>
        <v> </v>
      </c>
      <c r="M78" s="25">
        <f t="shared" si="12"/>
        <v>13</v>
      </c>
      <c r="N78" s="25">
        <f t="shared" si="13"/>
        <v>8</v>
      </c>
      <c r="O78" s="25">
        <f t="shared" si="14"/>
        <v>44</v>
      </c>
      <c r="P78" s="25">
        <f t="shared" si="15"/>
        <v>10</v>
      </c>
    </row>
    <row r="79" spans="1:16" s="5" customFormat="1" ht="11.25">
      <c r="A79" s="49">
        <v>76</v>
      </c>
      <c r="B79" s="50">
        <v>229</v>
      </c>
      <c r="C79" s="51" t="s">
        <v>256</v>
      </c>
      <c r="D79" s="52" t="str">
        <f>VLOOKUP(B79,Iscritti!A:G,2,FALSE)</f>
        <v>FERRARINI GIULIA</v>
      </c>
      <c r="E79" s="52" t="str">
        <f>VLOOKUP(B79,Iscritti!A:G,4,FALSE)</f>
        <v>POLISPORTIVA MARANELLO</v>
      </c>
      <c r="F79" s="49">
        <f>VLOOKUP(B79,Iscritti!A:G,5,FALSE)</f>
        <v>1989</v>
      </c>
      <c r="G79" s="49" t="str">
        <f>VLOOKUP(B79,Iscritti!A:G,6,FALSE)</f>
        <v>F20</v>
      </c>
      <c r="H79" s="49" t="str">
        <f t="shared" si="9"/>
        <v> </v>
      </c>
      <c r="I79" s="49" t="str">
        <f t="shared" si="8"/>
        <v> </v>
      </c>
      <c r="J79" s="49" t="str">
        <f t="shared" si="10"/>
        <v> </v>
      </c>
      <c r="K79" s="49">
        <f t="shared" si="11"/>
        <v>11</v>
      </c>
      <c r="L79" s="5" t="str">
        <f>IF(ISNA(VLOOKUP(B79,$B$4:$B78,1,FALSE))," ",VLOOKUP(B79,$B$4:$B78,1,FALSE))</f>
        <v> </v>
      </c>
      <c r="M79" s="25">
        <f t="shared" si="12"/>
        <v>13</v>
      </c>
      <c r="N79" s="25">
        <f t="shared" si="13"/>
        <v>8</v>
      </c>
      <c r="O79" s="25">
        <f t="shared" si="14"/>
        <v>44</v>
      </c>
      <c r="P79" s="25">
        <f t="shared" si="15"/>
        <v>11</v>
      </c>
    </row>
    <row r="80" spans="1:16" s="5" customFormat="1" ht="11.25">
      <c r="A80" s="20">
        <v>77</v>
      </c>
      <c r="B80" s="47">
        <v>213</v>
      </c>
      <c r="C80" s="48" t="s">
        <v>257</v>
      </c>
      <c r="D80" s="14" t="str">
        <f>VLOOKUP(B80,Iscritti!A:G,2,FALSE)</f>
        <v>BURSI ANDREA</v>
      </c>
      <c r="E80" s="14" t="str">
        <f>VLOOKUP(B80,Iscritti!A:G,4,FALSE)</f>
        <v>INDIVIDUALE</v>
      </c>
      <c r="F80" s="20">
        <f>VLOOKUP(B80,Iscritti!A:G,5,FALSE)</f>
        <v>1970</v>
      </c>
      <c r="G80" s="20" t="str">
        <f>VLOOKUP(B80,Iscritti!A:G,6,FALSE)</f>
        <v>M20</v>
      </c>
      <c r="H80" s="20" t="str">
        <f t="shared" si="9"/>
        <v> </v>
      </c>
      <c r="I80" s="20" t="str">
        <f t="shared" si="8"/>
        <v> </v>
      </c>
      <c r="J80" s="20">
        <f t="shared" si="10"/>
        <v>45</v>
      </c>
      <c r="K80" s="20" t="str">
        <f t="shared" si="11"/>
        <v> </v>
      </c>
      <c r="L80" t="str">
        <f>IF(ISNA(VLOOKUP(B80,$B$4:$B79,1,FALSE))," ",VLOOKUP(B80,$B$4:$B79,1,FALSE))</f>
        <v> </v>
      </c>
      <c r="M80" s="25">
        <f t="shared" si="12"/>
        <v>13</v>
      </c>
      <c r="N80" s="25">
        <f t="shared" si="13"/>
        <v>8</v>
      </c>
      <c r="O80" s="25">
        <f t="shared" si="14"/>
        <v>45</v>
      </c>
      <c r="P80" s="25">
        <f t="shared" si="15"/>
        <v>11</v>
      </c>
    </row>
    <row r="81" spans="1:16" s="5" customFormat="1" ht="11.25">
      <c r="A81" s="49">
        <v>78</v>
      </c>
      <c r="B81" s="50">
        <v>221</v>
      </c>
      <c r="C81" s="51" t="s">
        <v>258</v>
      </c>
      <c r="D81" s="52" t="str">
        <f>VLOOKUP(B81,Iscritti!A:G,2,FALSE)</f>
        <v>CORRADINI CHIARA</v>
      </c>
      <c r="E81" s="52" t="str">
        <f>VLOOKUP(B81,Iscritti!A:G,4,FALSE)</f>
        <v>MUD E SNOW</v>
      </c>
      <c r="F81" s="49">
        <f>VLOOKUP(B81,Iscritti!A:G,5,FALSE)</f>
        <v>1972</v>
      </c>
      <c r="G81" s="49" t="str">
        <f>VLOOKUP(B81,Iscritti!A:G,6,FALSE)</f>
        <v>F20</v>
      </c>
      <c r="H81" s="49" t="str">
        <f t="shared" si="9"/>
        <v> </v>
      </c>
      <c r="I81" s="49" t="str">
        <f t="shared" si="8"/>
        <v> </v>
      </c>
      <c r="J81" s="49" t="str">
        <f t="shared" si="10"/>
        <v> </v>
      </c>
      <c r="K81" s="49">
        <f t="shared" si="11"/>
        <v>12</v>
      </c>
      <c r="L81" s="5" t="str">
        <f>IF(ISNA(VLOOKUP(B81,$B$4:$B80,1,FALSE))," ",VLOOKUP(B81,$B$4:$B80,1,FALSE))</f>
        <v> </v>
      </c>
      <c r="M81" s="25">
        <f t="shared" si="12"/>
        <v>13</v>
      </c>
      <c r="N81" s="25">
        <f t="shared" si="13"/>
        <v>8</v>
      </c>
      <c r="O81" s="25">
        <f t="shared" si="14"/>
        <v>45</v>
      </c>
      <c r="P81" s="25">
        <f t="shared" si="15"/>
        <v>12</v>
      </c>
    </row>
    <row r="82" spans="1:16" s="5" customFormat="1" ht="11.25">
      <c r="A82" s="49">
        <v>79</v>
      </c>
      <c r="B82" s="50">
        <v>350</v>
      </c>
      <c r="C82" s="51" t="s">
        <v>259</v>
      </c>
      <c r="D82" s="52" t="str">
        <f>VLOOKUP(B82,Iscritti!A:G,2,FALSE)</f>
        <v>GASPARINI GIORGIA</v>
      </c>
      <c r="E82" s="52" t="str">
        <f>VLOOKUP(B82,Iscritti!A:G,4,FALSE)</f>
        <v>3'30" RUNNING TEAM FORMIGINE</v>
      </c>
      <c r="F82" s="49">
        <f>VLOOKUP(B82,Iscritti!A:G,5,FALSE)</f>
        <v>1974</v>
      </c>
      <c r="G82" s="49" t="str">
        <f>VLOOKUP(B82,Iscritti!A:G,6,FALSE)</f>
        <v>F20</v>
      </c>
      <c r="H82" s="49" t="str">
        <f t="shared" si="9"/>
        <v> </v>
      </c>
      <c r="I82" s="49" t="str">
        <f t="shared" si="8"/>
        <v> </v>
      </c>
      <c r="J82" s="49" t="str">
        <f t="shared" si="10"/>
        <v> </v>
      </c>
      <c r="K82" s="49">
        <f t="shared" si="11"/>
        <v>13</v>
      </c>
      <c r="L82" s="5" t="str">
        <f>IF(ISNA(VLOOKUP(B82,$B$4:$B81,1,FALSE))," ",VLOOKUP(B82,$B$4:$B81,1,FALSE))</f>
        <v> </v>
      </c>
      <c r="M82" s="25">
        <f t="shared" si="12"/>
        <v>13</v>
      </c>
      <c r="N82" s="25">
        <f t="shared" si="13"/>
        <v>8</v>
      </c>
      <c r="O82" s="25">
        <f t="shared" si="14"/>
        <v>45</v>
      </c>
      <c r="P82" s="25">
        <f t="shared" si="15"/>
        <v>13</v>
      </c>
    </row>
    <row r="83" spans="1:16" s="5" customFormat="1" ht="11.25">
      <c r="A83" s="20">
        <v>80</v>
      </c>
      <c r="B83" s="47">
        <v>239</v>
      </c>
      <c r="C83" s="48" t="s">
        <v>259</v>
      </c>
      <c r="D83" s="14" t="str">
        <f>VLOOKUP(B83,Iscritti!A:G,2,FALSE)</f>
        <v>GRECI EVARISTO</v>
      </c>
      <c r="E83" s="14" t="str">
        <f>VLOOKUP(B83,Iscritti!A:G,4,FALSE)</f>
        <v>ATLETICA CASONE NOCETO</v>
      </c>
      <c r="F83" s="20">
        <f>VLOOKUP(B83,Iscritti!A:G,5,FALSE)</f>
        <v>1962</v>
      </c>
      <c r="G83" s="20" t="str">
        <f>VLOOKUP(B83,Iscritti!A:G,6,FALSE)</f>
        <v>M20</v>
      </c>
      <c r="H83" s="20" t="str">
        <f t="shared" si="9"/>
        <v> </v>
      </c>
      <c r="I83" s="20" t="str">
        <f t="shared" si="8"/>
        <v> </v>
      </c>
      <c r="J83" s="20">
        <f t="shared" si="10"/>
        <v>46</v>
      </c>
      <c r="K83" s="20" t="str">
        <f t="shared" si="11"/>
        <v> </v>
      </c>
      <c r="L83" t="str">
        <f>IF(ISNA(VLOOKUP(B83,$B$4:$B82,1,FALSE))," ",VLOOKUP(B83,$B$4:$B82,1,FALSE))</f>
        <v> </v>
      </c>
      <c r="M83" s="25">
        <f t="shared" si="12"/>
        <v>13</v>
      </c>
      <c r="N83" s="25">
        <f t="shared" si="13"/>
        <v>8</v>
      </c>
      <c r="O83" s="25">
        <f t="shared" si="14"/>
        <v>46</v>
      </c>
      <c r="P83" s="25">
        <f t="shared" si="15"/>
        <v>13</v>
      </c>
    </row>
    <row r="84" spans="1:16" s="5" customFormat="1" ht="11.25">
      <c r="A84" s="49">
        <v>81</v>
      </c>
      <c r="B84" s="50">
        <v>223</v>
      </c>
      <c r="C84" s="51" t="s">
        <v>260</v>
      </c>
      <c r="D84" s="52" t="str">
        <f>VLOOKUP(B84,Iscritti!A:G,2,FALSE)</f>
        <v>CORUZZI MORENA</v>
      </c>
      <c r="E84" s="52" t="str">
        <f>VLOOKUP(B84,Iscritti!A:G,4,FALSE)</f>
        <v>UISP PARMA</v>
      </c>
      <c r="F84" s="49">
        <f>VLOOKUP(B84,Iscritti!A:G,5,FALSE)</f>
        <v>1967</v>
      </c>
      <c r="G84" s="49" t="str">
        <f>VLOOKUP(B84,Iscritti!A:G,6,FALSE)</f>
        <v>F20</v>
      </c>
      <c r="H84" s="49" t="str">
        <f t="shared" si="9"/>
        <v> </v>
      </c>
      <c r="I84" s="49" t="str">
        <f t="shared" si="8"/>
        <v> </v>
      </c>
      <c r="J84" s="49" t="str">
        <f t="shared" si="10"/>
        <v> </v>
      </c>
      <c r="K84" s="49">
        <f t="shared" si="11"/>
        <v>14</v>
      </c>
      <c r="L84" s="5" t="str">
        <f>IF(ISNA(VLOOKUP(B84,$B$4:$B83,1,FALSE))," ",VLOOKUP(B84,$B$4:$B83,1,FALSE))</f>
        <v> </v>
      </c>
      <c r="M84" s="25">
        <f t="shared" si="12"/>
        <v>13</v>
      </c>
      <c r="N84" s="25">
        <f t="shared" si="13"/>
        <v>8</v>
      </c>
      <c r="O84" s="25">
        <f t="shared" si="14"/>
        <v>46</v>
      </c>
      <c r="P84" s="25">
        <f t="shared" si="15"/>
        <v>14</v>
      </c>
    </row>
    <row r="85" spans="1:16" s="5" customFormat="1" ht="11.25">
      <c r="A85" s="20">
        <v>82</v>
      </c>
      <c r="B85" s="47">
        <v>295</v>
      </c>
      <c r="C85" s="48" t="s">
        <v>261</v>
      </c>
      <c r="D85" s="14" t="str">
        <f>VLOOKUP(B85,Iscritti!A:G,2,FALSE)</f>
        <v>CAMPIONE BENEDETTO</v>
      </c>
      <c r="E85" s="14" t="str">
        <f>VLOOKUP(B85,Iscritti!A:G,4,FALSE)</f>
        <v>TRC TRAVERSETOLO</v>
      </c>
      <c r="F85" s="20">
        <f>VLOOKUP(B85,Iscritti!A:G,5,FALSE)</f>
        <v>1975</v>
      </c>
      <c r="G85" s="20" t="str">
        <f>VLOOKUP(B85,Iscritti!A:G,6,FALSE)</f>
        <v>M20</v>
      </c>
      <c r="H85" s="20" t="str">
        <f t="shared" si="9"/>
        <v> </v>
      </c>
      <c r="I85" s="20" t="str">
        <f t="shared" si="8"/>
        <v> </v>
      </c>
      <c r="J85" s="20">
        <f t="shared" si="10"/>
        <v>47</v>
      </c>
      <c r="K85" s="20" t="str">
        <f t="shared" si="11"/>
        <v> </v>
      </c>
      <c r="L85" t="str">
        <f>IF(ISNA(VLOOKUP(B85,$B$4:$B84,1,FALSE))," ",VLOOKUP(B85,$B$4:$B84,1,FALSE))</f>
        <v> </v>
      </c>
      <c r="M85" s="25">
        <f t="shared" si="12"/>
        <v>13</v>
      </c>
      <c r="N85" s="25">
        <f t="shared" si="13"/>
        <v>8</v>
      </c>
      <c r="O85" s="25">
        <f t="shared" si="14"/>
        <v>47</v>
      </c>
      <c r="P85" s="25">
        <f t="shared" si="15"/>
        <v>14</v>
      </c>
    </row>
    <row r="86" spans="1:16" s="5" customFormat="1" ht="11.25">
      <c r="A86" s="20">
        <v>83</v>
      </c>
      <c r="B86" s="47">
        <v>254</v>
      </c>
      <c r="C86" s="48" t="s">
        <v>262</v>
      </c>
      <c r="D86" s="14" t="str">
        <f>VLOOKUP(B86,Iscritti!A:G,2,FALSE)</f>
        <v>RAGNI PAOLO</v>
      </c>
      <c r="E86" s="14" t="str">
        <f>VLOOKUP(B86,Iscritti!A:G,4,FALSE)</f>
        <v>MINERVA FORREST GROUP</v>
      </c>
      <c r="F86" s="20">
        <f>VLOOKUP(B86,Iscritti!A:G,5,FALSE)</f>
        <v>1969</v>
      </c>
      <c r="G86" s="20" t="str">
        <f>VLOOKUP(B86,Iscritti!A:G,6,FALSE)</f>
        <v>M20</v>
      </c>
      <c r="H86" s="20" t="str">
        <f t="shared" si="9"/>
        <v> </v>
      </c>
      <c r="I86" s="20" t="str">
        <f t="shared" si="8"/>
        <v> </v>
      </c>
      <c r="J86" s="20">
        <f t="shared" si="10"/>
        <v>48</v>
      </c>
      <c r="K86" s="20" t="str">
        <f t="shared" si="11"/>
        <v> </v>
      </c>
      <c r="L86" t="str">
        <f>IF(ISNA(VLOOKUP(B86,$B$4:$B85,1,FALSE))," ",VLOOKUP(B86,$B$4:$B85,1,FALSE))</f>
        <v> </v>
      </c>
      <c r="M86" s="25">
        <f t="shared" si="12"/>
        <v>13</v>
      </c>
      <c r="N86" s="25">
        <f t="shared" si="13"/>
        <v>8</v>
      </c>
      <c r="O86" s="25">
        <f t="shared" si="14"/>
        <v>48</v>
      </c>
      <c r="P86" s="25">
        <f t="shared" si="15"/>
        <v>14</v>
      </c>
    </row>
    <row r="87" spans="1:16" s="5" customFormat="1" ht="11.25">
      <c r="A87" s="20">
        <v>84</v>
      </c>
      <c r="B87" s="47">
        <v>338</v>
      </c>
      <c r="C87" s="48" t="s">
        <v>263</v>
      </c>
      <c r="D87" s="14" t="str">
        <f>VLOOKUP(B87,Iscritti!A:G,2,FALSE)</f>
        <v>RASO FRANCESCO</v>
      </c>
      <c r="E87" s="14" t="str">
        <f>VLOOKUP(B87,Iscritti!A:G,4,FALSE)</f>
        <v>INDIVIDUALE</v>
      </c>
      <c r="F87" s="20">
        <f>VLOOKUP(B87,Iscritti!A:G,5,FALSE)</f>
        <v>1963</v>
      </c>
      <c r="G87" s="20" t="str">
        <f>VLOOKUP(B87,Iscritti!A:G,6,FALSE)</f>
        <v>M20</v>
      </c>
      <c r="H87" s="20" t="str">
        <f t="shared" si="9"/>
        <v> </v>
      </c>
      <c r="I87" s="20" t="str">
        <f t="shared" si="8"/>
        <v> </v>
      </c>
      <c r="J87" s="20">
        <f t="shared" si="10"/>
        <v>49</v>
      </c>
      <c r="K87" s="20" t="str">
        <f t="shared" si="11"/>
        <v> </v>
      </c>
      <c r="L87" t="str">
        <f>IF(ISNA(VLOOKUP(B87,$B$4:$B86,1,FALSE))," ",VLOOKUP(B87,$B$4:$B86,1,FALSE))</f>
        <v> </v>
      </c>
      <c r="M87" s="25">
        <f t="shared" si="12"/>
        <v>13</v>
      </c>
      <c r="N87" s="25">
        <f t="shared" si="13"/>
        <v>8</v>
      </c>
      <c r="O87" s="25">
        <f t="shared" si="14"/>
        <v>49</v>
      </c>
      <c r="P87" s="25">
        <f t="shared" si="15"/>
        <v>14</v>
      </c>
    </row>
    <row r="88" spans="1:16" s="5" customFormat="1" ht="11.25">
      <c r="A88" s="49">
        <v>85</v>
      </c>
      <c r="B88" s="50">
        <v>253</v>
      </c>
      <c r="C88" s="51" t="s">
        <v>263</v>
      </c>
      <c r="D88" s="52" t="str">
        <f>VLOOKUP(B88,Iscritti!A:G,2,FALSE)</f>
        <v>RAGGI MICHELA</v>
      </c>
      <c r="E88" s="52" t="str">
        <f>VLOOKUP(B88,Iscritti!A:G,4,FALSE)</f>
        <v>INDIVIDUALE</v>
      </c>
      <c r="F88" s="49">
        <f>VLOOKUP(B88,Iscritti!A:G,5,FALSE)</f>
        <v>1975</v>
      </c>
      <c r="G88" s="49" t="str">
        <f>VLOOKUP(B88,Iscritti!A:G,6,FALSE)</f>
        <v>F20</v>
      </c>
      <c r="H88" s="49" t="str">
        <f t="shared" si="9"/>
        <v> </v>
      </c>
      <c r="I88" s="49" t="str">
        <f t="shared" si="8"/>
        <v> </v>
      </c>
      <c r="J88" s="49" t="str">
        <f t="shared" si="10"/>
        <v> </v>
      </c>
      <c r="K88" s="49">
        <f t="shared" si="11"/>
        <v>15</v>
      </c>
      <c r="L88" s="5" t="str">
        <f>IF(ISNA(VLOOKUP(B88,$B$4:$B87,1,FALSE))," ",VLOOKUP(B88,$B$4:$B87,1,FALSE))</f>
        <v> </v>
      </c>
      <c r="M88" s="25">
        <f t="shared" si="12"/>
        <v>13</v>
      </c>
      <c r="N88" s="25">
        <f t="shared" si="13"/>
        <v>8</v>
      </c>
      <c r="O88" s="25">
        <f t="shared" si="14"/>
        <v>49</v>
      </c>
      <c r="P88" s="25">
        <f t="shared" si="15"/>
        <v>15</v>
      </c>
    </row>
    <row r="89" spans="1:16" s="5" customFormat="1" ht="11.25">
      <c r="A89" s="20">
        <v>86</v>
      </c>
      <c r="B89" s="47">
        <v>236</v>
      </c>
      <c r="C89" s="48" t="s">
        <v>264</v>
      </c>
      <c r="D89" s="14" t="str">
        <f>VLOOKUP(B89,Iscritti!A:G,2,FALSE)</f>
        <v>GIACOMELLI ROBERTO </v>
      </c>
      <c r="E89" s="14" t="str">
        <f>VLOOKUP(B89,Iscritti!A:G,4,FALSE)</f>
        <v>ORTICA TEAM</v>
      </c>
      <c r="F89" s="20">
        <f>VLOOKUP(B89,Iscritti!A:G,5,FALSE)</f>
        <v>1972</v>
      </c>
      <c r="G89" s="20" t="str">
        <f>VLOOKUP(B89,Iscritti!A:G,6,FALSE)</f>
        <v>M20</v>
      </c>
      <c r="H89" s="20" t="str">
        <f t="shared" si="9"/>
        <v> </v>
      </c>
      <c r="I89" s="20" t="str">
        <f t="shared" si="8"/>
        <v> </v>
      </c>
      <c r="J89" s="20">
        <f t="shared" si="10"/>
        <v>50</v>
      </c>
      <c r="K89" s="20" t="str">
        <f t="shared" si="11"/>
        <v> </v>
      </c>
      <c r="L89" t="str">
        <f>IF(ISNA(VLOOKUP(B89,$B$4:$B88,1,FALSE))," ",VLOOKUP(B89,$B$4:$B88,1,FALSE))</f>
        <v> </v>
      </c>
      <c r="M89" s="25">
        <f t="shared" si="12"/>
        <v>13</v>
      </c>
      <c r="N89" s="25">
        <f t="shared" si="13"/>
        <v>8</v>
      </c>
      <c r="O89" s="25">
        <f t="shared" si="14"/>
        <v>50</v>
      </c>
      <c r="P89" s="25">
        <f t="shared" si="15"/>
        <v>15</v>
      </c>
    </row>
    <row r="90" spans="1:16" s="5" customFormat="1" ht="11.25">
      <c r="A90" s="49">
        <v>87</v>
      </c>
      <c r="B90" s="50">
        <v>237</v>
      </c>
      <c r="C90" s="51" t="s">
        <v>265</v>
      </c>
      <c r="D90" s="52" t="str">
        <f>VLOOKUP(B90,Iscritti!A:G,2,FALSE)</f>
        <v>GIARDINO FELICETTA</v>
      </c>
      <c r="E90" s="52" t="str">
        <f>VLOOKUP(B90,Iscritti!A:G,4,FALSE)</f>
        <v>LUPI D'APPENNINO</v>
      </c>
      <c r="F90" s="49">
        <f>VLOOKUP(B90,Iscritti!A:G,5,FALSE)</f>
        <v>1970</v>
      </c>
      <c r="G90" s="49" t="str">
        <f>VLOOKUP(B90,Iscritti!A:G,6,FALSE)</f>
        <v>F20</v>
      </c>
      <c r="H90" s="49" t="str">
        <f t="shared" si="9"/>
        <v> </v>
      </c>
      <c r="I90" s="49" t="str">
        <f t="shared" si="8"/>
        <v> </v>
      </c>
      <c r="J90" s="49" t="str">
        <f t="shared" si="10"/>
        <v> </v>
      </c>
      <c r="K90" s="49">
        <f t="shared" si="11"/>
        <v>16</v>
      </c>
      <c r="L90" s="5" t="str">
        <f>IF(ISNA(VLOOKUP(B90,$B$4:$B89,1,FALSE))," ",VLOOKUP(B90,$B$4:$B89,1,FALSE))</f>
        <v> </v>
      </c>
      <c r="M90" s="25">
        <f t="shared" si="12"/>
        <v>13</v>
      </c>
      <c r="N90" s="25">
        <f t="shared" si="13"/>
        <v>8</v>
      </c>
      <c r="O90" s="25">
        <f t="shared" si="14"/>
        <v>50</v>
      </c>
      <c r="P90" s="25">
        <f t="shared" si="15"/>
        <v>16</v>
      </c>
    </row>
    <row r="91" spans="1:16" s="5" customFormat="1" ht="11.25">
      <c r="A91" s="20">
        <v>88</v>
      </c>
      <c r="B91" s="47">
        <v>215</v>
      </c>
      <c r="C91" s="48" t="s">
        <v>266</v>
      </c>
      <c r="D91" s="14" t="str">
        <f>VLOOKUP(B91,Iscritti!A:G,2,FALSE)</f>
        <v>CANI ALESSANDRO</v>
      </c>
      <c r="E91" s="14" t="str">
        <f>VLOOKUP(B91,Iscritti!A:G,4,FALSE)</f>
        <v>POLISPORTIVA CARPINETI</v>
      </c>
      <c r="F91" s="20">
        <f>VLOOKUP(B91,Iscritti!A:G,5,FALSE)</f>
        <v>1973</v>
      </c>
      <c r="G91" s="20" t="str">
        <f>VLOOKUP(B91,Iscritti!A:G,6,FALSE)</f>
        <v>M20</v>
      </c>
      <c r="H91" s="20" t="str">
        <f t="shared" si="9"/>
        <v> </v>
      </c>
      <c r="I91" s="20" t="str">
        <f t="shared" si="8"/>
        <v> </v>
      </c>
      <c r="J91" s="20">
        <f t="shared" si="10"/>
        <v>51</v>
      </c>
      <c r="K91" s="20" t="str">
        <f t="shared" si="11"/>
        <v> </v>
      </c>
      <c r="L91" t="str">
        <f>IF(ISNA(VLOOKUP(B91,$B$4:$B90,1,FALSE))," ",VLOOKUP(B91,$B$4:$B90,1,FALSE))</f>
        <v> </v>
      </c>
      <c r="M91" s="25">
        <f t="shared" si="12"/>
        <v>13</v>
      </c>
      <c r="N91" s="25">
        <f t="shared" si="13"/>
        <v>8</v>
      </c>
      <c r="O91" s="25">
        <f t="shared" si="14"/>
        <v>51</v>
      </c>
      <c r="P91" s="25">
        <f t="shared" si="15"/>
        <v>16</v>
      </c>
    </row>
    <row r="92" spans="1:16" s="5" customFormat="1" ht="11.25">
      <c r="A92" s="22">
        <v>89</v>
      </c>
      <c r="B92" s="46">
        <v>246</v>
      </c>
      <c r="C92" s="48" t="s">
        <v>267</v>
      </c>
      <c r="D92" s="23" t="str">
        <f>VLOOKUP(B92,Iscritti!A:G,2,FALSE)</f>
        <v>MALAVASI PAOLO</v>
      </c>
      <c r="E92" s="23" t="str">
        <f>VLOOKUP(B92,Iscritti!A:G,4,FALSE)</f>
        <v>UISP MODENA</v>
      </c>
      <c r="F92" s="22">
        <f>VLOOKUP(B92,Iscritti!A:G,5,FALSE)</f>
        <v>1951</v>
      </c>
      <c r="G92" s="22" t="str">
        <f>VLOOKUP(B92,Iscritti!A:G,6,FALSE)</f>
        <v>M20</v>
      </c>
      <c r="H92" s="20" t="str">
        <f t="shared" si="9"/>
        <v> </v>
      </c>
      <c r="I92" s="20" t="str">
        <f t="shared" si="8"/>
        <v> </v>
      </c>
      <c r="J92" s="20">
        <f t="shared" si="10"/>
        <v>52</v>
      </c>
      <c r="K92" s="20" t="str">
        <f t="shared" si="11"/>
        <v> </v>
      </c>
      <c r="L92" t="str">
        <f>IF(ISNA(VLOOKUP(B92,$B$4:$B91,1,FALSE))," ",VLOOKUP(B92,$B$4:$B91,1,FALSE))</f>
        <v> </v>
      </c>
      <c r="M92" s="25">
        <f t="shared" si="12"/>
        <v>13</v>
      </c>
      <c r="N92" s="25">
        <f t="shared" si="13"/>
        <v>8</v>
      </c>
      <c r="O92" s="25">
        <f t="shared" si="14"/>
        <v>52</v>
      </c>
      <c r="P92" s="25">
        <f t="shared" si="15"/>
        <v>16</v>
      </c>
    </row>
    <row r="93" spans="1:16" s="5" customFormat="1" ht="11.25">
      <c r="A93" s="49">
        <v>90</v>
      </c>
      <c r="B93" s="50">
        <v>204</v>
      </c>
      <c r="C93" s="51" t="s">
        <v>268</v>
      </c>
      <c r="D93" s="52" t="str">
        <f>VLOOKUP(B93,Iscritti!A:G,2,FALSE)</f>
        <v>BERITELLI VERA</v>
      </c>
      <c r="E93" s="52" t="str">
        <f>VLOOKUP(B93,Iscritti!A:G,4,FALSE)</f>
        <v>VILLAFRANCA</v>
      </c>
      <c r="F93" s="49">
        <f>VLOOKUP(B93,Iscritti!A:G,5,FALSE)</f>
        <v>1967</v>
      </c>
      <c r="G93" s="49" t="str">
        <f>VLOOKUP(B93,Iscritti!A:G,6,FALSE)</f>
        <v>F20</v>
      </c>
      <c r="H93" s="49" t="str">
        <f t="shared" si="9"/>
        <v> </v>
      </c>
      <c r="I93" s="49" t="str">
        <f t="shared" si="8"/>
        <v> </v>
      </c>
      <c r="J93" s="49" t="str">
        <f t="shared" si="10"/>
        <v> </v>
      </c>
      <c r="K93" s="49">
        <f t="shared" si="11"/>
        <v>17</v>
      </c>
      <c r="L93" s="5" t="str">
        <f>IF(ISNA(VLOOKUP(B93,$B$4:$B92,1,FALSE))," ",VLOOKUP(B93,$B$4:$B92,1,FALSE))</f>
        <v> </v>
      </c>
      <c r="M93" s="25">
        <f t="shared" si="12"/>
        <v>13</v>
      </c>
      <c r="N93" s="25">
        <f t="shared" si="13"/>
        <v>8</v>
      </c>
      <c r="O93" s="25">
        <f t="shared" si="14"/>
        <v>52</v>
      </c>
      <c r="P93" s="25">
        <f t="shared" si="15"/>
        <v>17</v>
      </c>
    </row>
    <row r="94" spans="1:16" s="5" customFormat="1" ht="11.25">
      <c r="A94" s="20">
        <v>91</v>
      </c>
      <c r="B94" s="47">
        <v>240</v>
      </c>
      <c r="C94" s="48" t="s">
        <v>269</v>
      </c>
      <c r="D94" s="14" t="str">
        <f>VLOOKUP(B94,Iscritti!A:G,2,FALSE)</f>
        <v>GUARNIERI STEFANO</v>
      </c>
      <c r="E94" s="14" t="str">
        <f>VLOOKUP(B94,Iscritti!A:G,4,FALSE)</f>
        <v>ATLETICA CASONE NOCETO</v>
      </c>
      <c r="F94" s="20">
        <f>VLOOKUP(B94,Iscritti!A:G,5,FALSE)</f>
        <v>1955</v>
      </c>
      <c r="G94" s="20" t="str">
        <f>VLOOKUP(B94,Iscritti!A:G,6,FALSE)</f>
        <v>M20</v>
      </c>
      <c r="H94" s="20" t="str">
        <f t="shared" si="9"/>
        <v> </v>
      </c>
      <c r="I94" s="20" t="str">
        <f t="shared" si="8"/>
        <v> </v>
      </c>
      <c r="J94" s="20">
        <f t="shared" si="10"/>
        <v>53</v>
      </c>
      <c r="K94" s="20" t="str">
        <f t="shared" si="11"/>
        <v> </v>
      </c>
      <c r="L94" t="str">
        <f>IF(ISNA(VLOOKUP(B94,$B$4:$B93,1,FALSE))," ",VLOOKUP(B94,$B$4:$B93,1,FALSE))</f>
        <v> </v>
      </c>
      <c r="M94" s="25">
        <f t="shared" si="12"/>
        <v>13</v>
      </c>
      <c r="N94" s="25">
        <f t="shared" si="13"/>
        <v>8</v>
      </c>
      <c r="O94" s="25">
        <f t="shared" si="14"/>
        <v>53</v>
      </c>
      <c r="P94" s="25">
        <f t="shared" si="15"/>
        <v>17</v>
      </c>
    </row>
    <row r="95" spans="1:16" s="5" customFormat="1" ht="11.25">
      <c r="A95" s="20">
        <v>92</v>
      </c>
      <c r="B95" s="47">
        <v>280</v>
      </c>
      <c r="C95" s="48" t="s">
        <v>270</v>
      </c>
      <c r="D95" s="14" t="str">
        <f>VLOOKUP(B95,Iscritti!A:G,2,FALSE)</f>
        <v>SENTIERI YURI</v>
      </c>
      <c r="E95" s="14" t="str">
        <f>VLOOKUP(B95,Iscritti!A:G,4,FALSE)</f>
        <v>MUD E SNOW</v>
      </c>
      <c r="F95" s="20">
        <f>VLOOKUP(B95,Iscritti!A:G,5,FALSE)</f>
        <v>1985</v>
      </c>
      <c r="G95" s="20" t="str">
        <f>VLOOKUP(B95,Iscritti!A:G,6,FALSE)</f>
        <v>M20</v>
      </c>
      <c r="H95" s="20" t="str">
        <f t="shared" si="9"/>
        <v> </v>
      </c>
      <c r="I95" s="20" t="str">
        <f t="shared" si="8"/>
        <v> </v>
      </c>
      <c r="J95" s="20">
        <f t="shared" si="10"/>
        <v>54</v>
      </c>
      <c r="K95" s="20" t="str">
        <f t="shared" si="11"/>
        <v> </v>
      </c>
      <c r="L95" t="str">
        <f>IF(ISNA(VLOOKUP(B95,$B$4:$B94,1,FALSE))," ",VLOOKUP(B95,$B$4:$B94,1,FALSE))</f>
        <v> </v>
      </c>
      <c r="M95" s="25">
        <f t="shared" si="12"/>
        <v>13</v>
      </c>
      <c r="N95" s="25">
        <f t="shared" si="13"/>
        <v>8</v>
      </c>
      <c r="O95" s="25">
        <f t="shared" si="14"/>
        <v>54</v>
      </c>
      <c r="P95" s="25">
        <f t="shared" si="15"/>
        <v>17</v>
      </c>
    </row>
    <row r="96" spans="1:16" s="5" customFormat="1" ht="11.25">
      <c r="A96" s="49">
        <v>93</v>
      </c>
      <c r="B96" s="50">
        <v>346</v>
      </c>
      <c r="C96" s="51" t="s">
        <v>271</v>
      </c>
      <c r="D96" s="52" t="str">
        <f>VLOOKUP(B96,Iscritti!A:G,2,FALSE)</f>
        <v>CORRADINI ILARIA</v>
      </c>
      <c r="E96" s="52">
        <f>VLOOKUP(B96,Iscritti!A:G,4,FALSE)</f>
        <v>0</v>
      </c>
      <c r="F96" s="49">
        <f>VLOOKUP(B96,Iscritti!A:G,5,FALSE)</f>
        <v>1989</v>
      </c>
      <c r="G96" s="49" t="str">
        <f>VLOOKUP(B96,Iscritti!A:G,6,FALSE)</f>
        <v>F20</v>
      </c>
      <c r="H96" s="49" t="str">
        <f t="shared" si="9"/>
        <v> </v>
      </c>
      <c r="I96" s="49" t="str">
        <f t="shared" si="8"/>
        <v> </v>
      </c>
      <c r="J96" s="49" t="str">
        <f t="shared" si="10"/>
        <v> </v>
      </c>
      <c r="K96" s="49">
        <f t="shared" si="11"/>
        <v>18</v>
      </c>
      <c r="L96" s="5" t="str">
        <f>IF(ISNA(VLOOKUP(B96,$B$4:$B95,1,FALSE))," ",VLOOKUP(B96,$B$4:$B95,1,FALSE))</f>
        <v> </v>
      </c>
      <c r="M96" s="25">
        <f t="shared" si="12"/>
        <v>13</v>
      </c>
      <c r="N96" s="25">
        <f t="shared" si="13"/>
        <v>8</v>
      </c>
      <c r="O96" s="25">
        <f t="shared" si="14"/>
        <v>54</v>
      </c>
      <c r="P96" s="25">
        <f t="shared" si="15"/>
        <v>18</v>
      </c>
    </row>
    <row r="97" spans="1:16" s="5" customFormat="1" ht="11.25">
      <c r="A97" s="22">
        <v>94</v>
      </c>
      <c r="B97" s="46">
        <v>330</v>
      </c>
      <c r="C97" s="48" t="s">
        <v>272</v>
      </c>
      <c r="D97" s="23" t="str">
        <f>VLOOKUP(B97,Iscritti!A:G,2,FALSE)</f>
        <v>VACONDIO FRANCESCO</v>
      </c>
      <c r="E97" s="23">
        <f>VLOOKUP(B97,Iscritti!A:G,4,FALSE)</f>
        <v>0</v>
      </c>
      <c r="F97" s="22">
        <f>VLOOKUP(B97,Iscritti!A:G,5,FALSE)</f>
        <v>1981</v>
      </c>
      <c r="G97" s="22" t="str">
        <f>VLOOKUP(B97,Iscritti!A:G,6,FALSE)</f>
        <v>M20</v>
      </c>
      <c r="H97" s="20" t="str">
        <f t="shared" si="9"/>
        <v> </v>
      </c>
      <c r="I97" s="20" t="str">
        <f t="shared" si="8"/>
        <v> </v>
      </c>
      <c r="J97" s="20">
        <f t="shared" si="10"/>
        <v>55</v>
      </c>
      <c r="K97" s="20" t="str">
        <f t="shared" si="11"/>
        <v> </v>
      </c>
      <c r="L97" t="str">
        <f>IF(ISNA(VLOOKUP(B97,$B$4:$B96,1,FALSE))," ",VLOOKUP(B97,$B$4:$B96,1,FALSE))</f>
        <v> </v>
      </c>
      <c r="M97" s="25">
        <f t="shared" si="12"/>
        <v>13</v>
      </c>
      <c r="N97" s="25">
        <f t="shared" si="13"/>
        <v>8</v>
      </c>
      <c r="O97" s="25">
        <f t="shared" si="14"/>
        <v>55</v>
      </c>
      <c r="P97" s="25">
        <f t="shared" si="15"/>
        <v>18</v>
      </c>
    </row>
    <row r="98" spans="1:16" s="5" customFormat="1" ht="11.25">
      <c r="A98" s="20">
        <v>95</v>
      </c>
      <c r="B98" s="47">
        <v>305</v>
      </c>
      <c r="C98" s="48" t="s">
        <v>273</v>
      </c>
      <c r="D98" s="14" t="str">
        <f>VLOOKUP(B98,Iscritti!A:G,2,FALSE)</f>
        <v>FURIA BRUNO</v>
      </c>
      <c r="E98" s="14" t="str">
        <f>VLOOKUP(B98,Iscritti!A:G,4,FALSE)</f>
        <v>CSI MODENA</v>
      </c>
      <c r="F98" s="20">
        <f>VLOOKUP(B98,Iscritti!A:G,5,FALSE)</f>
        <v>1948</v>
      </c>
      <c r="G98" s="20" t="str">
        <f>VLOOKUP(B98,Iscritti!A:G,6,FALSE)</f>
        <v>M20</v>
      </c>
      <c r="H98" s="20" t="str">
        <f t="shared" si="9"/>
        <v> </v>
      </c>
      <c r="I98" s="20" t="str">
        <f t="shared" si="8"/>
        <v> </v>
      </c>
      <c r="J98" s="20">
        <f t="shared" si="10"/>
        <v>56</v>
      </c>
      <c r="K98" s="20" t="str">
        <f t="shared" si="11"/>
        <v> </v>
      </c>
      <c r="L98" t="str">
        <f>IF(ISNA(VLOOKUP(B98,$B$4:$B97,1,FALSE))," ",VLOOKUP(B98,$B$4:$B97,1,FALSE))</f>
        <v> </v>
      </c>
      <c r="M98" s="25">
        <f t="shared" si="12"/>
        <v>13</v>
      </c>
      <c r="N98" s="25">
        <f t="shared" si="13"/>
        <v>8</v>
      </c>
      <c r="O98" s="25">
        <f t="shared" si="14"/>
        <v>56</v>
      </c>
      <c r="P98" s="25">
        <f t="shared" si="15"/>
        <v>18</v>
      </c>
    </row>
    <row r="99" spans="1:16" s="5" customFormat="1" ht="11.25">
      <c r="A99" s="20">
        <v>96</v>
      </c>
      <c r="B99" s="47">
        <v>245</v>
      </c>
      <c r="C99" s="48" t="s">
        <v>274</v>
      </c>
      <c r="D99" s="14" t="str">
        <f>VLOOKUP(B99,Iscritti!A:G,2,FALSE)</f>
        <v>MALAVASI MAURO</v>
      </c>
      <c r="E99" s="14" t="str">
        <f>VLOOKUP(B99,Iscritti!A:G,4,FALSE)</f>
        <v>MUD E SNOW</v>
      </c>
      <c r="F99" s="20">
        <f>VLOOKUP(B99,Iscritti!A:G,5,FALSE)</f>
        <v>1983</v>
      </c>
      <c r="G99" s="20" t="str">
        <f>VLOOKUP(B99,Iscritti!A:G,6,FALSE)</f>
        <v>M20</v>
      </c>
      <c r="H99" s="20" t="str">
        <f t="shared" si="9"/>
        <v> </v>
      </c>
      <c r="I99" s="20" t="str">
        <f t="shared" si="8"/>
        <v> </v>
      </c>
      <c r="J99" s="20">
        <f t="shared" si="10"/>
        <v>57</v>
      </c>
      <c r="K99" s="20" t="str">
        <f t="shared" si="11"/>
        <v> </v>
      </c>
      <c r="L99" t="str">
        <f>IF(ISNA(VLOOKUP(B99,$B$4:$B98,1,FALSE))," ",VLOOKUP(B99,$B$4:$B98,1,FALSE))</f>
        <v> </v>
      </c>
      <c r="M99" s="25">
        <f t="shared" si="12"/>
        <v>13</v>
      </c>
      <c r="N99" s="25">
        <f t="shared" si="13"/>
        <v>8</v>
      </c>
      <c r="O99" s="25">
        <f t="shared" si="14"/>
        <v>57</v>
      </c>
      <c r="P99" s="25">
        <f t="shared" si="15"/>
        <v>18</v>
      </c>
    </row>
    <row r="100" spans="1:16" s="5" customFormat="1" ht="11.25">
      <c r="A100" s="20">
        <v>97</v>
      </c>
      <c r="B100" s="47">
        <v>206</v>
      </c>
      <c r="C100" s="48" t="s">
        <v>275</v>
      </c>
      <c r="D100" s="14" t="str">
        <f>VLOOKUP(B100,Iscritti!A:G,2,FALSE)</f>
        <v>BEVILACQUA MASSIMO</v>
      </c>
      <c r="E100" s="14">
        <f>VLOOKUP(B100,Iscritti!A:G,4,FALSE)</f>
        <v>0</v>
      </c>
      <c r="F100" s="20">
        <f>VLOOKUP(B100,Iscritti!A:G,5,FALSE)</f>
        <v>0</v>
      </c>
      <c r="G100" s="20" t="str">
        <f>VLOOKUP(B100,Iscritti!A:G,6,FALSE)</f>
        <v>M20</v>
      </c>
      <c r="H100" s="20" t="str">
        <f t="shared" si="9"/>
        <v> </v>
      </c>
      <c r="I100" s="20" t="str">
        <f t="shared" si="8"/>
        <v> </v>
      </c>
      <c r="J100" s="20">
        <f t="shared" si="10"/>
        <v>58</v>
      </c>
      <c r="K100" s="20" t="str">
        <f t="shared" si="11"/>
        <v> </v>
      </c>
      <c r="L100" t="str">
        <f>IF(ISNA(VLOOKUP(B100,$B$4:$B99,1,FALSE))," ",VLOOKUP(B100,$B$4:$B99,1,FALSE))</f>
        <v> </v>
      </c>
      <c r="M100" s="25">
        <f t="shared" si="12"/>
        <v>13</v>
      </c>
      <c r="N100" s="25">
        <f t="shared" si="13"/>
        <v>8</v>
      </c>
      <c r="O100" s="25">
        <f t="shared" si="14"/>
        <v>58</v>
      </c>
      <c r="P100" s="25">
        <f t="shared" si="15"/>
        <v>18</v>
      </c>
    </row>
    <row r="101" spans="1:16" s="5" customFormat="1" ht="11.25">
      <c r="A101" s="49">
        <v>98</v>
      </c>
      <c r="B101" s="50">
        <v>226</v>
      </c>
      <c r="C101" s="51" t="s">
        <v>276</v>
      </c>
      <c r="D101" s="52" t="str">
        <f>VLOOKUP(B101,Iscritti!A:G,2,FALSE)</f>
        <v>DEMARTIS DOMENICA</v>
      </c>
      <c r="E101" s="52" t="str">
        <f>VLOOKUP(B101,Iscritti!A:G,4,FALSE)</f>
        <v>UISP LUCCA VERSILIA</v>
      </c>
      <c r="F101" s="49">
        <f>VLOOKUP(B101,Iscritti!A:G,5,FALSE)</f>
        <v>1967</v>
      </c>
      <c r="G101" s="49" t="str">
        <f>VLOOKUP(B101,Iscritti!A:G,6,FALSE)</f>
        <v>F20</v>
      </c>
      <c r="H101" s="49" t="str">
        <f t="shared" si="9"/>
        <v> </v>
      </c>
      <c r="I101" s="49" t="str">
        <f t="shared" si="8"/>
        <v> </v>
      </c>
      <c r="J101" s="49" t="str">
        <f t="shared" si="10"/>
        <v> </v>
      </c>
      <c r="K101" s="49">
        <f t="shared" si="11"/>
        <v>19</v>
      </c>
      <c r="L101" s="5" t="str">
        <f>IF(ISNA(VLOOKUP(B101,$B$4:$B100,1,FALSE))," ",VLOOKUP(B101,$B$4:$B100,1,FALSE))</f>
        <v> </v>
      </c>
      <c r="M101" s="25">
        <f t="shared" si="12"/>
        <v>13</v>
      </c>
      <c r="N101" s="25">
        <f t="shared" si="13"/>
        <v>8</v>
      </c>
      <c r="O101" s="25">
        <f t="shared" si="14"/>
        <v>58</v>
      </c>
      <c r="P101" s="25">
        <f t="shared" si="15"/>
        <v>19</v>
      </c>
    </row>
    <row r="102" spans="1:16" s="5" customFormat="1" ht="11.25">
      <c r="A102" s="20">
        <v>99</v>
      </c>
      <c r="B102" s="47">
        <v>247</v>
      </c>
      <c r="C102" s="48" t="s">
        <v>277</v>
      </c>
      <c r="D102" s="14" t="str">
        <f>VLOOKUP(B102,Iscritti!A:G,2,FALSE)</f>
        <v>MALCONTENTI MICHELE</v>
      </c>
      <c r="E102" s="14">
        <f>VLOOKUP(B102,Iscritti!A:G,4,FALSE)</f>
        <v>0</v>
      </c>
      <c r="F102" s="20">
        <f>VLOOKUP(B102,Iscritti!A:G,5,FALSE)</f>
        <v>1979</v>
      </c>
      <c r="G102" s="20" t="str">
        <f>VLOOKUP(B102,Iscritti!A:G,6,FALSE)</f>
        <v>M20</v>
      </c>
      <c r="H102" s="20" t="str">
        <f t="shared" si="9"/>
        <v> </v>
      </c>
      <c r="I102" s="20" t="str">
        <f t="shared" si="8"/>
        <v> </v>
      </c>
      <c r="J102" s="20">
        <f t="shared" si="10"/>
        <v>59</v>
      </c>
      <c r="K102" s="20" t="str">
        <f t="shared" si="11"/>
        <v> </v>
      </c>
      <c r="L102" t="str">
        <f>IF(ISNA(VLOOKUP(B102,$B$4:$B101,1,FALSE))," ",VLOOKUP(B102,$B$4:$B101,1,FALSE))</f>
        <v> </v>
      </c>
      <c r="M102" s="25">
        <f t="shared" si="12"/>
        <v>13</v>
      </c>
      <c r="N102" s="25">
        <f t="shared" si="13"/>
        <v>8</v>
      </c>
      <c r="O102" s="25">
        <f t="shared" si="14"/>
        <v>59</v>
      </c>
      <c r="P102" s="25">
        <f t="shared" si="15"/>
        <v>19</v>
      </c>
    </row>
    <row r="103" spans="1:16" s="5" customFormat="1" ht="11.25">
      <c r="A103" s="20">
        <v>100</v>
      </c>
      <c r="B103" s="47">
        <v>207</v>
      </c>
      <c r="C103" s="48" t="s">
        <v>278</v>
      </c>
      <c r="D103" s="14" t="str">
        <f>VLOOKUP(B103,Iscritti!A:G,2,FALSE)</f>
        <v>BIGNAMI GIULIANO</v>
      </c>
      <c r="E103" s="14" t="str">
        <f>VLOOKUP(B103,Iscritti!A:G,4,FALSE)</f>
        <v>POLISPORTIVA MONTE SAN PIETRO</v>
      </c>
      <c r="F103" s="20">
        <f>VLOOKUP(B103,Iscritti!A:G,5,FALSE)</f>
        <v>1959</v>
      </c>
      <c r="G103" s="20" t="str">
        <f>VLOOKUP(B103,Iscritti!A:G,6,FALSE)</f>
        <v>M20</v>
      </c>
      <c r="H103" s="20" t="str">
        <f t="shared" si="9"/>
        <v> </v>
      </c>
      <c r="I103" s="20" t="str">
        <f t="shared" si="8"/>
        <v> </v>
      </c>
      <c r="J103" s="20">
        <f t="shared" si="10"/>
        <v>60</v>
      </c>
      <c r="K103" s="20" t="str">
        <f t="shared" si="11"/>
        <v> </v>
      </c>
      <c r="L103" t="str">
        <f>IF(ISNA(VLOOKUP(B103,$B$4:$B102,1,FALSE))," ",VLOOKUP(B103,$B$4:$B102,1,FALSE))</f>
        <v> </v>
      </c>
      <c r="M103" s="25">
        <f t="shared" si="12"/>
        <v>13</v>
      </c>
      <c r="N103" s="25">
        <f t="shared" si="13"/>
        <v>8</v>
      </c>
      <c r="O103" s="25">
        <f t="shared" si="14"/>
        <v>60</v>
      </c>
      <c r="P103" s="25">
        <f t="shared" si="15"/>
        <v>19</v>
      </c>
    </row>
    <row r="104" spans="1:16" s="5" customFormat="1" ht="11.25">
      <c r="A104" s="49">
        <v>101</v>
      </c>
      <c r="B104" s="50">
        <v>278</v>
      </c>
      <c r="C104" s="51" t="s">
        <v>279</v>
      </c>
      <c r="D104" s="52" t="str">
        <f>VLOOKUP(B104,Iscritti!A:G,2,FALSE)</f>
        <v>ZORDAN VALERIA</v>
      </c>
      <c r="E104" s="52" t="str">
        <f>VLOOKUP(B104,Iscritti!A:G,4,FALSE)</f>
        <v>ATLETICA CASONE NOCETO</v>
      </c>
      <c r="F104" s="49">
        <f>VLOOKUP(B104,Iscritti!A:G,5,FALSE)</f>
        <v>1960</v>
      </c>
      <c r="G104" s="49" t="str">
        <f>VLOOKUP(B104,Iscritti!A:G,6,FALSE)</f>
        <v>F20</v>
      </c>
      <c r="H104" s="49" t="str">
        <f t="shared" si="9"/>
        <v> </v>
      </c>
      <c r="I104" s="49" t="str">
        <f t="shared" si="8"/>
        <v> </v>
      </c>
      <c r="J104" s="49" t="str">
        <f t="shared" si="10"/>
        <v> </v>
      </c>
      <c r="K104" s="49">
        <f t="shared" si="11"/>
        <v>20</v>
      </c>
      <c r="L104" s="5" t="str">
        <f>IF(ISNA(VLOOKUP(B104,$B$4:$B103,1,FALSE))," ",VLOOKUP(B104,$B$4:$B103,1,FALSE))</f>
        <v> </v>
      </c>
      <c r="M104" s="25">
        <f t="shared" si="12"/>
        <v>13</v>
      </c>
      <c r="N104" s="25">
        <f t="shared" si="13"/>
        <v>8</v>
      </c>
      <c r="O104" s="25">
        <f t="shared" si="14"/>
        <v>60</v>
      </c>
      <c r="P104" s="25">
        <f t="shared" si="15"/>
        <v>20</v>
      </c>
    </row>
    <row r="105" spans="1:16" s="5" customFormat="1" ht="11.25">
      <c r="A105" s="56">
        <v>102</v>
      </c>
      <c r="B105" s="57">
        <v>201</v>
      </c>
      <c r="C105" s="51" t="s">
        <v>279</v>
      </c>
      <c r="D105" s="58" t="str">
        <f>VLOOKUP(B105,Iscritti!A:G,2,FALSE)</f>
        <v>BENECCHI MORENA</v>
      </c>
      <c r="E105" s="58" t="str">
        <f>VLOOKUP(B105,Iscritti!A:G,4,FALSE)</f>
        <v>ATLETICA CASONE NOCETO</v>
      </c>
      <c r="F105" s="56">
        <f>VLOOKUP(B105,Iscritti!A:G,5,FALSE)</f>
        <v>1965</v>
      </c>
      <c r="G105" s="56" t="str">
        <f>VLOOKUP(B105,Iscritti!A:G,6,FALSE)</f>
        <v>F20</v>
      </c>
      <c r="H105" s="49" t="str">
        <f t="shared" si="9"/>
        <v> </v>
      </c>
      <c r="I105" s="49" t="str">
        <f t="shared" si="8"/>
        <v> </v>
      </c>
      <c r="J105" s="49" t="str">
        <f t="shared" si="10"/>
        <v> </v>
      </c>
      <c r="K105" s="49">
        <f t="shared" si="11"/>
        <v>21</v>
      </c>
      <c r="L105" s="5" t="str">
        <f>IF(ISNA(VLOOKUP(B105,$B$4:$B104,1,FALSE))," ",VLOOKUP(B105,$B$4:$B104,1,FALSE))</f>
        <v> </v>
      </c>
      <c r="M105" s="25">
        <f t="shared" si="12"/>
        <v>13</v>
      </c>
      <c r="N105" s="25">
        <f t="shared" si="13"/>
        <v>8</v>
      </c>
      <c r="O105" s="25">
        <f t="shared" si="14"/>
        <v>60</v>
      </c>
      <c r="P105" s="25">
        <f t="shared" si="15"/>
        <v>21</v>
      </c>
    </row>
    <row r="106" spans="1:16" s="5" customFormat="1" ht="11.25">
      <c r="A106" s="49">
        <v>103</v>
      </c>
      <c r="B106" s="50">
        <v>275</v>
      </c>
      <c r="C106" s="51" t="s">
        <v>280</v>
      </c>
      <c r="D106" s="52" t="str">
        <f>VLOOKUP(B106,Iscritti!A:G,2,FALSE)</f>
        <v>VENTURINI ANTONELLA</v>
      </c>
      <c r="E106" s="52" t="str">
        <f>VLOOKUP(B106,Iscritti!A:G,4,FALSE)</f>
        <v>ATL. BARILLA</v>
      </c>
      <c r="F106" s="49">
        <f>VLOOKUP(B106,Iscritti!A:G,5,FALSE)</f>
        <v>1967</v>
      </c>
      <c r="G106" s="49" t="str">
        <f>VLOOKUP(B106,Iscritti!A:G,6,FALSE)</f>
        <v>F20</v>
      </c>
      <c r="H106" s="49" t="str">
        <f t="shared" si="9"/>
        <v> </v>
      </c>
      <c r="I106" s="49" t="str">
        <f t="shared" si="8"/>
        <v> </v>
      </c>
      <c r="J106" s="49" t="str">
        <f t="shared" si="10"/>
        <v> </v>
      </c>
      <c r="K106" s="49">
        <f t="shared" si="11"/>
        <v>22</v>
      </c>
      <c r="L106" s="5" t="str">
        <f>IF(ISNA(VLOOKUP(B106,$B$4:$B105,1,FALSE))," ",VLOOKUP(B106,$B$4:$B105,1,FALSE))</f>
        <v> </v>
      </c>
      <c r="M106" s="25">
        <f t="shared" si="12"/>
        <v>13</v>
      </c>
      <c r="N106" s="25">
        <f t="shared" si="13"/>
        <v>8</v>
      </c>
      <c r="O106" s="25">
        <f t="shared" si="14"/>
        <v>60</v>
      </c>
      <c r="P106" s="25">
        <f t="shared" si="15"/>
        <v>22</v>
      </c>
    </row>
    <row r="107" spans="1:16" s="5" customFormat="1" ht="11.25">
      <c r="A107" s="20">
        <v>104</v>
      </c>
      <c r="B107" s="47">
        <v>347</v>
      </c>
      <c r="C107" s="48" t="s">
        <v>280</v>
      </c>
      <c r="D107" s="14" t="str">
        <f>VLOOKUP(B107,Iscritti!A:G,2,FALSE)</f>
        <v>SESSA ANDREA</v>
      </c>
      <c r="E107" s="14" t="str">
        <f>VLOOKUP(B107,Iscritti!A:G,4,FALSE)</f>
        <v>POL SCANDIANESE</v>
      </c>
      <c r="F107" s="20">
        <f>VLOOKUP(B107,Iscritti!A:G,5,FALSE)</f>
        <v>1983</v>
      </c>
      <c r="G107" s="20" t="str">
        <f>VLOOKUP(B107,Iscritti!A:G,6,FALSE)</f>
        <v>M20</v>
      </c>
      <c r="H107" s="20" t="str">
        <f t="shared" si="9"/>
        <v> </v>
      </c>
      <c r="I107" s="20" t="str">
        <f t="shared" si="8"/>
        <v> </v>
      </c>
      <c r="J107" s="20">
        <f t="shared" si="10"/>
        <v>61</v>
      </c>
      <c r="K107" s="20" t="str">
        <f t="shared" si="11"/>
        <v> </v>
      </c>
      <c r="L107" t="str">
        <f>IF(ISNA(VLOOKUP(B107,$B$4:$B106,1,FALSE))," ",VLOOKUP(B107,$B$4:$B106,1,FALSE))</f>
        <v> </v>
      </c>
      <c r="M107" s="25">
        <f t="shared" si="12"/>
        <v>13</v>
      </c>
      <c r="N107" s="25">
        <f t="shared" si="13"/>
        <v>8</v>
      </c>
      <c r="O107" s="25">
        <f t="shared" si="14"/>
        <v>61</v>
      </c>
      <c r="P107" s="25">
        <f t="shared" si="15"/>
        <v>22</v>
      </c>
    </row>
    <row r="108" spans="1:16" s="5" customFormat="1" ht="11.25">
      <c r="A108" s="20">
        <v>105</v>
      </c>
      <c r="B108" s="47">
        <v>297</v>
      </c>
      <c r="C108" s="48" t="s">
        <v>281</v>
      </c>
      <c r="D108" s="14" t="str">
        <f>VLOOKUP(B108,Iscritti!A:G,2,FALSE)</f>
        <v>PROVETTINI NICOLO'</v>
      </c>
      <c r="E108" s="14" t="str">
        <f>VLOOKUP(B108,Iscritti!A:G,4,FALSE)</f>
        <v>MUD AND SNOW</v>
      </c>
      <c r="F108" s="20">
        <f>VLOOKUP(B108,Iscritti!A:G,5,FALSE)</f>
        <v>1982</v>
      </c>
      <c r="G108" s="20" t="str">
        <f>VLOOKUP(B108,Iscritti!A:G,6,FALSE)</f>
        <v>M20</v>
      </c>
      <c r="H108" s="20" t="str">
        <f t="shared" si="9"/>
        <v> </v>
      </c>
      <c r="I108" s="20" t="str">
        <f t="shared" si="8"/>
        <v> </v>
      </c>
      <c r="J108" s="20">
        <f t="shared" si="10"/>
        <v>62</v>
      </c>
      <c r="K108" s="20" t="str">
        <f t="shared" si="11"/>
        <v> </v>
      </c>
      <c r="L108" t="str">
        <f>IF(ISNA(VLOOKUP(B108,$B$4:$B107,1,FALSE))," ",VLOOKUP(B108,$B$4:$B107,1,FALSE))</f>
        <v> </v>
      </c>
      <c r="M108" s="25">
        <f t="shared" si="12"/>
        <v>13</v>
      </c>
      <c r="N108" s="25">
        <f t="shared" si="13"/>
        <v>8</v>
      </c>
      <c r="O108" s="25">
        <f t="shared" si="14"/>
        <v>62</v>
      </c>
      <c r="P108" s="25">
        <f t="shared" si="15"/>
        <v>22</v>
      </c>
    </row>
    <row r="109" spans="1:16" s="5" customFormat="1" ht="11.25">
      <c r="A109" s="20">
        <v>106</v>
      </c>
      <c r="B109" s="47">
        <v>109</v>
      </c>
      <c r="C109" s="48" t="s">
        <v>281</v>
      </c>
      <c r="D109" s="14" t="str">
        <f>VLOOKUP(B109,Iscritti!A:G,2,FALSE)</f>
        <v>BERTOCCHI MARIO</v>
      </c>
      <c r="E109" s="14" t="str">
        <f>VLOOKUP(B109,Iscritti!A:G,4,FALSE)</f>
        <v>ASD GOLFO DEI POETI</v>
      </c>
      <c r="F109" s="20">
        <f>VLOOKUP(B109,Iscritti!A:G,5,FALSE)</f>
        <v>1983</v>
      </c>
      <c r="G109" s="20" t="str">
        <f>VLOOKUP(B109,Iscritti!A:G,6,FALSE)</f>
        <v>M10</v>
      </c>
      <c r="H109" s="20">
        <f t="shared" si="9"/>
        <v>14</v>
      </c>
      <c r="I109" s="20" t="str">
        <f t="shared" si="8"/>
        <v> </v>
      </c>
      <c r="J109" s="20" t="str">
        <f t="shared" si="10"/>
        <v> </v>
      </c>
      <c r="K109" s="20" t="str">
        <f t="shared" si="11"/>
        <v> </v>
      </c>
      <c r="L109" t="str">
        <f>IF(ISNA(VLOOKUP(B109,$B$4:$B108,1,FALSE))," ",VLOOKUP(B109,$B$4:$B108,1,FALSE))</f>
        <v> </v>
      </c>
      <c r="M109" s="25">
        <f t="shared" si="12"/>
        <v>14</v>
      </c>
      <c r="N109" s="25">
        <f t="shared" si="13"/>
        <v>8</v>
      </c>
      <c r="O109" s="25">
        <f t="shared" si="14"/>
        <v>62</v>
      </c>
      <c r="P109" s="25">
        <f t="shared" si="15"/>
        <v>22</v>
      </c>
    </row>
    <row r="110" spans="1:16" s="5" customFormat="1" ht="11.25">
      <c r="A110" s="49">
        <v>107</v>
      </c>
      <c r="B110" s="50">
        <v>86</v>
      </c>
      <c r="C110" s="51" t="s">
        <v>281</v>
      </c>
      <c r="D110" s="52" t="str">
        <f>VLOOKUP(B110,Iscritti!A:G,2,FALSE)</f>
        <v>ZERMINI MARINA</v>
      </c>
      <c r="E110" s="52" t="str">
        <f>VLOOKUP(B110,Iscritti!A:G,4,FALSE)</f>
        <v>UISP modena</v>
      </c>
      <c r="F110" s="49">
        <f>VLOOKUP(B110,Iscritti!A:G,5,FALSE)</f>
        <v>1960</v>
      </c>
      <c r="G110" s="49" t="str">
        <f>VLOOKUP(B110,Iscritti!A:G,6,FALSE)</f>
        <v>F10</v>
      </c>
      <c r="H110" s="49" t="str">
        <f t="shared" si="9"/>
        <v> </v>
      </c>
      <c r="I110" s="49">
        <f t="shared" si="8"/>
        <v>9</v>
      </c>
      <c r="J110" s="49" t="str">
        <f t="shared" si="10"/>
        <v> </v>
      </c>
      <c r="K110" s="49" t="str">
        <f t="shared" si="11"/>
        <v> </v>
      </c>
      <c r="L110" s="53" t="str">
        <f>IF(ISNA(VLOOKUP(B110,$B$4:$B109,1,FALSE))," ",VLOOKUP(B110,$B$4:$B109,1,FALSE))</f>
        <v> </v>
      </c>
      <c r="M110" s="54">
        <f t="shared" si="12"/>
        <v>14</v>
      </c>
      <c r="N110" s="54">
        <f t="shared" si="13"/>
        <v>9</v>
      </c>
      <c r="O110" s="54">
        <f t="shared" si="14"/>
        <v>62</v>
      </c>
      <c r="P110" s="54">
        <f t="shared" si="15"/>
        <v>22</v>
      </c>
    </row>
    <row r="111" spans="1:16" s="5" customFormat="1" ht="11.25">
      <c r="A111" s="20">
        <v>108</v>
      </c>
      <c r="B111" s="47">
        <v>293</v>
      </c>
      <c r="C111" s="48" t="s">
        <v>281</v>
      </c>
      <c r="D111" s="14" t="str">
        <f>VLOOKUP(B111,Iscritti!A:G,2,FALSE)</f>
        <v>FERRETTI MARIO</v>
      </c>
      <c r="E111" s="14">
        <f>VLOOKUP(B111,Iscritti!A:G,4,FALSE)</f>
        <v>0</v>
      </c>
      <c r="F111" s="20">
        <f>VLOOKUP(B111,Iscritti!A:G,5,FALSE)</f>
        <v>1943</v>
      </c>
      <c r="G111" s="20" t="str">
        <f>VLOOKUP(B111,Iscritti!A:G,6,FALSE)</f>
        <v>M20</v>
      </c>
      <c r="H111" s="20" t="str">
        <f t="shared" si="9"/>
        <v> </v>
      </c>
      <c r="I111" s="20" t="str">
        <f t="shared" si="8"/>
        <v> </v>
      </c>
      <c r="J111" s="20">
        <f t="shared" si="10"/>
        <v>63</v>
      </c>
      <c r="K111" s="20" t="str">
        <f t="shared" si="11"/>
        <v> </v>
      </c>
      <c r="L111" t="str">
        <f>IF(ISNA(VLOOKUP(B111,$B$4:$B110,1,FALSE))," ",VLOOKUP(B111,$B$4:$B110,1,FALSE))</f>
        <v> </v>
      </c>
      <c r="M111" s="25">
        <f t="shared" si="12"/>
        <v>14</v>
      </c>
      <c r="N111" s="25">
        <f t="shared" si="13"/>
        <v>9</v>
      </c>
      <c r="O111" s="25">
        <f t="shared" si="14"/>
        <v>63</v>
      </c>
      <c r="P111" s="25">
        <f t="shared" si="15"/>
        <v>22</v>
      </c>
    </row>
    <row r="112" spans="1:16" s="5" customFormat="1" ht="11.25">
      <c r="A112" s="20">
        <v>109</v>
      </c>
      <c r="B112" s="47">
        <v>298</v>
      </c>
      <c r="C112" s="48" t="s">
        <v>281</v>
      </c>
      <c r="D112" s="14" t="str">
        <f>VLOOKUP(B112,Iscritti!A:G,2,FALSE)</f>
        <v>CILLONI RICCARDO</v>
      </c>
      <c r="E112" s="14" t="str">
        <f>VLOOKUP(B112,Iscritti!A:G,4,FALSE)</f>
        <v>SELF ATLETICA</v>
      </c>
      <c r="F112" s="20">
        <f>VLOOKUP(B112,Iscritti!A:G,5,FALSE)</f>
        <v>1994</v>
      </c>
      <c r="G112" s="20" t="str">
        <f>VLOOKUP(B112,Iscritti!A:G,6,FALSE)</f>
        <v>M20</v>
      </c>
      <c r="H112" s="20" t="str">
        <f t="shared" si="9"/>
        <v> </v>
      </c>
      <c r="I112" s="20" t="str">
        <f t="shared" si="8"/>
        <v> </v>
      </c>
      <c r="J112" s="20">
        <f t="shared" si="10"/>
        <v>64</v>
      </c>
      <c r="K112" s="20" t="str">
        <f t="shared" si="11"/>
        <v> </v>
      </c>
      <c r="L112" t="str">
        <f>IF(ISNA(VLOOKUP(B112,$B$4:$B111,1,FALSE))," ",VLOOKUP(B112,$B$4:$B111,1,FALSE))</f>
        <v> </v>
      </c>
      <c r="M112" s="25">
        <f t="shared" si="12"/>
        <v>14</v>
      </c>
      <c r="N112" s="25">
        <f t="shared" si="13"/>
        <v>9</v>
      </c>
      <c r="O112" s="25">
        <f t="shared" si="14"/>
        <v>64</v>
      </c>
      <c r="P112" s="25">
        <f t="shared" si="15"/>
        <v>22</v>
      </c>
    </row>
  </sheetData>
  <sheetProtection/>
  <autoFilter ref="A3:O112"/>
  <mergeCells count="2">
    <mergeCell ref="A2:H2"/>
    <mergeCell ref="C1:H1"/>
  </mergeCells>
  <printOptions/>
  <pageMargins left="0.3937007874015748" right="0.3937007874015748" top="0.3937007874015748" bottom="0.1968503937007874" header="0.5118110236220472" footer="0.118110236220472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J17"/>
  <sheetViews>
    <sheetView zoomScale="120" zoomScaleNormal="120" zoomScalePageLayoutView="0" workbookViewId="0" topLeftCell="A1">
      <selection activeCell="A1" sqref="A1:IV16384"/>
    </sheetView>
  </sheetViews>
  <sheetFormatPr defaultColWidth="9.33203125" defaultRowHeight="11.25"/>
  <cols>
    <col min="4" max="4" width="26.83203125" style="0" customWidth="1"/>
    <col min="5" max="5" width="27.5" style="0" customWidth="1"/>
    <col min="7" max="7" width="20.33203125" style="28" customWidth="1"/>
  </cols>
  <sheetData>
    <row r="1" spans="3:7" ht="55.5" customHeight="1">
      <c r="C1" s="60" t="s">
        <v>11</v>
      </c>
      <c r="D1" s="60"/>
      <c r="E1" s="60"/>
      <c r="F1" s="60"/>
      <c r="G1" s="60"/>
    </row>
    <row r="2" spans="1:10" ht="11.25" customHeight="1">
      <c r="A2" t="s">
        <v>6</v>
      </c>
      <c r="I2" t="s">
        <v>6</v>
      </c>
      <c r="J2" t="s">
        <v>6</v>
      </c>
    </row>
    <row r="3" spans="1:9" ht="22.5" customHeight="1">
      <c r="A3" s="15" t="s">
        <v>7</v>
      </c>
      <c r="B3" s="16" t="s">
        <v>2</v>
      </c>
      <c r="C3" s="17" t="s">
        <v>0</v>
      </c>
      <c r="D3" s="17" t="s">
        <v>9</v>
      </c>
      <c r="E3" s="18" t="s">
        <v>3</v>
      </c>
      <c r="F3" s="19" t="s">
        <v>4</v>
      </c>
      <c r="G3" s="27" t="s">
        <v>5</v>
      </c>
      <c r="H3" s="35" t="s">
        <v>6</v>
      </c>
      <c r="I3" s="35" t="s">
        <v>6</v>
      </c>
    </row>
    <row r="4" spans="1:7" ht="11.25">
      <c r="A4">
        <v>1</v>
      </c>
      <c r="B4">
        <v>101</v>
      </c>
      <c r="C4" t="s">
        <v>182</v>
      </c>
      <c r="D4" t="s">
        <v>163</v>
      </c>
      <c r="E4" t="s">
        <v>164</v>
      </c>
      <c r="F4">
        <v>1974</v>
      </c>
      <c r="G4" s="28" t="s">
        <v>14</v>
      </c>
    </row>
    <row r="5" spans="1:7" ht="11.25">
      <c r="A5">
        <v>2</v>
      </c>
      <c r="B5">
        <v>108</v>
      </c>
      <c r="C5" t="s">
        <v>184</v>
      </c>
      <c r="D5" t="s">
        <v>144</v>
      </c>
      <c r="E5" t="s">
        <v>145</v>
      </c>
      <c r="F5">
        <v>1981</v>
      </c>
      <c r="G5" s="28" t="s">
        <v>14</v>
      </c>
    </row>
    <row r="6" spans="1:7" ht="11.25">
      <c r="A6">
        <v>3</v>
      </c>
      <c r="B6">
        <v>100</v>
      </c>
      <c r="C6" t="s">
        <v>185</v>
      </c>
      <c r="D6" t="s">
        <v>100</v>
      </c>
      <c r="E6">
        <v>0</v>
      </c>
      <c r="F6">
        <v>1975</v>
      </c>
      <c r="G6" s="28" t="s">
        <v>14</v>
      </c>
    </row>
    <row r="7" spans="1:7" ht="11.25">
      <c r="A7">
        <v>4</v>
      </c>
      <c r="B7">
        <v>107</v>
      </c>
      <c r="C7" t="s">
        <v>186</v>
      </c>
      <c r="D7" t="s">
        <v>58</v>
      </c>
      <c r="E7" t="s">
        <v>59</v>
      </c>
      <c r="F7">
        <v>1974</v>
      </c>
      <c r="G7" s="28" t="s">
        <v>14</v>
      </c>
    </row>
    <row r="8" spans="1:7" ht="11.25">
      <c r="A8">
        <v>5</v>
      </c>
      <c r="B8">
        <v>110</v>
      </c>
      <c r="C8" t="s">
        <v>187</v>
      </c>
      <c r="D8" t="s">
        <v>46</v>
      </c>
      <c r="E8">
        <v>0</v>
      </c>
      <c r="F8">
        <v>1965</v>
      </c>
      <c r="G8" s="28" t="s">
        <v>14</v>
      </c>
    </row>
    <row r="9" spans="1:7" ht="11.25">
      <c r="A9">
        <v>6</v>
      </c>
      <c r="B9">
        <v>68</v>
      </c>
      <c r="C9" t="s">
        <v>188</v>
      </c>
      <c r="D9" t="s">
        <v>130</v>
      </c>
      <c r="E9" t="s">
        <v>131</v>
      </c>
      <c r="F9">
        <v>1988</v>
      </c>
      <c r="G9" s="28" t="s">
        <v>14</v>
      </c>
    </row>
    <row r="10" spans="1:7" ht="11.25">
      <c r="A10">
        <v>7</v>
      </c>
      <c r="B10">
        <v>150</v>
      </c>
      <c r="C10" t="s">
        <v>190</v>
      </c>
      <c r="D10" t="s">
        <v>62</v>
      </c>
      <c r="E10" t="s">
        <v>63</v>
      </c>
      <c r="F10">
        <v>1982</v>
      </c>
      <c r="G10" s="28" t="s">
        <v>14</v>
      </c>
    </row>
    <row r="11" spans="1:7" ht="11.25">
      <c r="A11">
        <v>8</v>
      </c>
      <c r="B11">
        <v>104</v>
      </c>
      <c r="C11" t="s">
        <v>191</v>
      </c>
      <c r="D11" t="s">
        <v>132</v>
      </c>
      <c r="E11" t="s">
        <v>133</v>
      </c>
      <c r="F11">
        <v>1962</v>
      </c>
      <c r="G11" s="28" t="s">
        <v>14</v>
      </c>
    </row>
    <row r="12" spans="1:7" ht="11.25">
      <c r="A12">
        <v>9</v>
      </c>
      <c r="B12">
        <v>142</v>
      </c>
      <c r="C12" t="s">
        <v>193</v>
      </c>
      <c r="D12" t="s">
        <v>140</v>
      </c>
      <c r="E12">
        <v>0</v>
      </c>
      <c r="F12">
        <v>1974</v>
      </c>
      <c r="G12" s="28" t="s">
        <v>14</v>
      </c>
    </row>
    <row r="13" spans="1:7" ht="11.25">
      <c r="A13">
        <v>10</v>
      </c>
      <c r="B13">
        <v>102</v>
      </c>
      <c r="C13" t="s">
        <v>194</v>
      </c>
      <c r="D13" t="s">
        <v>103</v>
      </c>
      <c r="E13" t="s">
        <v>19</v>
      </c>
      <c r="F13">
        <v>1971</v>
      </c>
      <c r="G13" s="28" t="s">
        <v>14</v>
      </c>
    </row>
    <row r="14" spans="1:7" ht="11.25">
      <c r="A14">
        <v>11</v>
      </c>
      <c r="B14">
        <v>105</v>
      </c>
      <c r="C14" t="s">
        <v>199</v>
      </c>
      <c r="D14" t="s">
        <v>111</v>
      </c>
      <c r="E14" t="s">
        <v>112</v>
      </c>
      <c r="F14">
        <v>1978</v>
      </c>
      <c r="G14" s="28" t="s">
        <v>14</v>
      </c>
    </row>
    <row r="15" spans="1:7" ht="11.25">
      <c r="A15">
        <v>12</v>
      </c>
      <c r="B15">
        <v>143</v>
      </c>
      <c r="C15" t="s">
        <v>203</v>
      </c>
      <c r="D15" t="s">
        <v>37</v>
      </c>
      <c r="E15" t="s">
        <v>38</v>
      </c>
      <c r="F15">
        <v>1960</v>
      </c>
      <c r="G15" s="28" t="s">
        <v>14</v>
      </c>
    </row>
    <row r="16" spans="1:7" ht="11.25">
      <c r="A16">
        <v>13</v>
      </c>
      <c r="B16">
        <v>140</v>
      </c>
      <c r="C16" t="s">
        <v>211</v>
      </c>
      <c r="D16" t="s">
        <v>95</v>
      </c>
      <c r="E16">
        <v>0</v>
      </c>
      <c r="F16">
        <v>1973</v>
      </c>
      <c r="G16" s="28" t="s">
        <v>14</v>
      </c>
    </row>
    <row r="17" spans="1:7" ht="11.25">
      <c r="A17">
        <v>14</v>
      </c>
      <c r="B17">
        <v>109</v>
      </c>
      <c r="C17" t="s">
        <v>281</v>
      </c>
      <c r="D17" t="s">
        <v>49</v>
      </c>
      <c r="E17" t="s">
        <v>50</v>
      </c>
      <c r="F17">
        <v>1983</v>
      </c>
      <c r="G17" s="28" t="s">
        <v>14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67"/>
  <sheetViews>
    <sheetView zoomScale="120" zoomScaleNormal="120" zoomScalePageLayoutView="0" workbookViewId="0" topLeftCell="A1">
      <selection activeCell="C1" sqref="C1:G1"/>
    </sheetView>
  </sheetViews>
  <sheetFormatPr defaultColWidth="9.33203125" defaultRowHeight="11.25"/>
  <cols>
    <col min="4" max="4" width="26.83203125" style="0" customWidth="1"/>
    <col min="5" max="5" width="27.5" style="0" customWidth="1"/>
    <col min="7" max="7" width="20.33203125" style="28" customWidth="1"/>
  </cols>
  <sheetData>
    <row r="1" spans="3:7" ht="55.5" customHeight="1">
      <c r="C1" s="60" t="s">
        <v>30</v>
      </c>
      <c r="D1" s="60"/>
      <c r="E1" s="60"/>
      <c r="F1" s="60"/>
      <c r="G1" s="60"/>
    </row>
    <row r="2" spans="1:10" ht="11.25" customHeight="1">
      <c r="A2" t="s">
        <v>6</v>
      </c>
      <c r="I2" t="s">
        <v>6</v>
      </c>
      <c r="J2" t="s">
        <v>6</v>
      </c>
    </row>
    <row r="3" spans="1:9" ht="22.5" customHeight="1">
      <c r="A3" s="15" t="s">
        <v>7</v>
      </c>
      <c r="B3" s="16" t="s">
        <v>2</v>
      </c>
      <c r="C3" s="17" t="s">
        <v>0</v>
      </c>
      <c r="D3" s="17" t="s">
        <v>9</v>
      </c>
      <c r="E3" s="18" t="s">
        <v>3</v>
      </c>
      <c r="F3" s="19" t="s">
        <v>4</v>
      </c>
      <c r="G3" s="27" t="s">
        <v>5</v>
      </c>
      <c r="H3" s="35" t="s">
        <v>6</v>
      </c>
      <c r="I3" s="35" t="s">
        <v>6</v>
      </c>
    </row>
    <row r="4" spans="1:7" ht="11.25">
      <c r="A4">
        <v>1</v>
      </c>
      <c r="B4">
        <v>249</v>
      </c>
      <c r="C4" t="s">
        <v>192</v>
      </c>
      <c r="D4" t="s">
        <v>151</v>
      </c>
      <c r="E4" t="s">
        <v>116</v>
      </c>
      <c r="F4">
        <v>1983</v>
      </c>
      <c r="G4" s="28" t="s">
        <v>15</v>
      </c>
    </row>
    <row r="5" spans="1:7" ht="11.25">
      <c r="A5">
        <v>2</v>
      </c>
      <c r="B5">
        <v>337</v>
      </c>
      <c r="C5" t="s">
        <v>195</v>
      </c>
      <c r="D5" t="s">
        <v>152</v>
      </c>
      <c r="E5" t="s">
        <v>108</v>
      </c>
      <c r="F5">
        <v>1975</v>
      </c>
      <c r="G5" s="28" t="s">
        <v>15</v>
      </c>
    </row>
    <row r="6" spans="1:7" ht="11.25">
      <c r="A6">
        <v>3</v>
      </c>
      <c r="B6">
        <v>304</v>
      </c>
      <c r="C6" t="s">
        <v>197</v>
      </c>
      <c r="D6" t="s">
        <v>167</v>
      </c>
      <c r="E6" t="s">
        <v>168</v>
      </c>
      <c r="F6">
        <v>1988</v>
      </c>
      <c r="G6" s="28" t="s">
        <v>15</v>
      </c>
    </row>
    <row r="7" spans="1:7" ht="11.25">
      <c r="A7">
        <v>4</v>
      </c>
      <c r="B7">
        <v>334</v>
      </c>
      <c r="C7" t="s">
        <v>201</v>
      </c>
      <c r="D7" t="s">
        <v>107</v>
      </c>
      <c r="E7" t="s">
        <v>108</v>
      </c>
      <c r="F7">
        <v>1977</v>
      </c>
      <c r="G7" s="28" t="s">
        <v>15</v>
      </c>
    </row>
    <row r="8" spans="1:7" ht="11.25">
      <c r="A8">
        <v>5</v>
      </c>
      <c r="B8">
        <v>235</v>
      </c>
      <c r="C8" t="s">
        <v>202</v>
      </c>
      <c r="D8" t="s">
        <v>113</v>
      </c>
      <c r="E8" t="s">
        <v>108</v>
      </c>
      <c r="F8">
        <v>1984</v>
      </c>
      <c r="G8" s="28" t="s">
        <v>15</v>
      </c>
    </row>
    <row r="9" spans="1:7" ht="11.25">
      <c r="A9">
        <v>6</v>
      </c>
      <c r="B9">
        <v>351</v>
      </c>
      <c r="C9" t="s">
        <v>204</v>
      </c>
      <c r="D9" t="s">
        <v>21</v>
      </c>
      <c r="E9">
        <v>0</v>
      </c>
      <c r="F9">
        <v>1984</v>
      </c>
      <c r="G9" s="28" t="s">
        <v>15</v>
      </c>
    </row>
    <row r="10" spans="1:7" ht="11.25">
      <c r="A10">
        <v>7</v>
      </c>
      <c r="B10">
        <v>327</v>
      </c>
      <c r="C10" t="s">
        <v>205</v>
      </c>
      <c r="D10" t="s">
        <v>68</v>
      </c>
      <c r="E10" t="s">
        <v>35</v>
      </c>
      <c r="F10">
        <v>1978</v>
      </c>
      <c r="G10" s="28" t="s">
        <v>15</v>
      </c>
    </row>
    <row r="11" spans="1:7" ht="11.25">
      <c r="A11">
        <v>8</v>
      </c>
      <c r="B11">
        <v>352</v>
      </c>
      <c r="C11" t="s">
        <v>206</v>
      </c>
      <c r="D11" t="s">
        <v>93</v>
      </c>
      <c r="E11" t="s">
        <v>94</v>
      </c>
      <c r="F11">
        <v>1975</v>
      </c>
      <c r="G11" s="28" t="s">
        <v>15</v>
      </c>
    </row>
    <row r="12" spans="1:7" ht="11.25">
      <c r="A12">
        <v>9</v>
      </c>
      <c r="B12">
        <v>342</v>
      </c>
      <c r="C12" t="s">
        <v>207</v>
      </c>
      <c r="D12" t="s">
        <v>148</v>
      </c>
      <c r="E12" t="s">
        <v>135</v>
      </c>
      <c r="F12">
        <v>1982</v>
      </c>
      <c r="G12" s="28" t="s">
        <v>15</v>
      </c>
    </row>
    <row r="13" spans="1:7" ht="11.25">
      <c r="A13">
        <v>10</v>
      </c>
      <c r="B13">
        <v>328</v>
      </c>
      <c r="C13" t="s">
        <v>208</v>
      </c>
      <c r="D13" t="s">
        <v>97</v>
      </c>
      <c r="E13" t="s">
        <v>98</v>
      </c>
      <c r="F13">
        <v>1969</v>
      </c>
      <c r="G13" s="28" t="s">
        <v>15</v>
      </c>
    </row>
    <row r="14" spans="1:7" ht="11.25">
      <c r="A14">
        <v>11</v>
      </c>
      <c r="B14">
        <v>325</v>
      </c>
      <c r="C14" t="s">
        <v>209</v>
      </c>
      <c r="D14" t="s">
        <v>34</v>
      </c>
      <c r="E14" t="s">
        <v>35</v>
      </c>
      <c r="F14">
        <v>1978</v>
      </c>
      <c r="G14" s="28" t="s">
        <v>15</v>
      </c>
    </row>
    <row r="15" spans="1:7" ht="11.25">
      <c r="A15">
        <v>12</v>
      </c>
      <c r="B15">
        <v>343</v>
      </c>
      <c r="C15" t="s">
        <v>210</v>
      </c>
      <c r="D15" t="s">
        <v>162</v>
      </c>
      <c r="E15" t="s">
        <v>135</v>
      </c>
      <c r="F15">
        <v>1962</v>
      </c>
      <c r="G15" s="28" t="s">
        <v>15</v>
      </c>
    </row>
    <row r="16" spans="1:7" ht="11.25">
      <c r="A16">
        <v>13</v>
      </c>
      <c r="B16">
        <v>303</v>
      </c>
      <c r="C16" t="s">
        <v>212</v>
      </c>
      <c r="D16" t="s">
        <v>75</v>
      </c>
      <c r="E16" t="s">
        <v>65</v>
      </c>
      <c r="F16">
        <v>1978</v>
      </c>
      <c r="G16" s="28" t="s">
        <v>15</v>
      </c>
    </row>
    <row r="17" spans="1:7" ht="11.25">
      <c r="A17">
        <v>14</v>
      </c>
      <c r="B17">
        <v>256</v>
      </c>
      <c r="C17" t="s">
        <v>214</v>
      </c>
      <c r="D17" t="s">
        <v>166</v>
      </c>
      <c r="E17" t="s">
        <v>65</v>
      </c>
      <c r="F17">
        <v>1964</v>
      </c>
      <c r="G17" s="28" t="s">
        <v>15</v>
      </c>
    </row>
    <row r="18" spans="1:7" ht="11.25">
      <c r="A18">
        <v>15</v>
      </c>
      <c r="B18">
        <v>241</v>
      </c>
      <c r="C18" t="s">
        <v>216</v>
      </c>
      <c r="D18" t="s">
        <v>128</v>
      </c>
      <c r="E18" t="s">
        <v>42</v>
      </c>
      <c r="F18">
        <v>1983</v>
      </c>
      <c r="G18" s="28" t="s">
        <v>15</v>
      </c>
    </row>
    <row r="19" spans="1:7" ht="11.25">
      <c r="A19">
        <v>16</v>
      </c>
      <c r="B19">
        <v>219</v>
      </c>
      <c r="C19" t="s">
        <v>218</v>
      </c>
      <c r="D19" t="s">
        <v>78</v>
      </c>
      <c r="E19" t="s">
        <v>65</v>
      </c>
      <c r="F19">
        <v>1978</v>
      </c>
      <c r="G19" s="28" t="s">
        <v>15</v>
      </c>
    </row>
    <row r="20" spans="1:7" ht="11.25">
      <c r="A20">
        <v>17</v>
      </c>
      <c r="B20">
        <v>200</v>
      </c>
      <c r="C20" t="s">
        <v>220</v>
      </c>
      <c r="D20" t="s">
        <v>41</v>
      </c>
      <c r="E20" t="s">
        <v>42</v>
      </c>
      <c r="F20">
        <v>1957</v>
      </c>
      <c r="G20" s="28" t="s">
        <v>15</v>
      </c>
    </row>
    <row r="21" spans="1:7" ht="11.25">
      <c r="A21">
        <v>18</v>
      </c>
      <c r="B21">
        <v>261</v>
      </c>
      <c r="C21" t="s">
        <v>221</v>
      </c>
      <c r="D21" t="s">
        <v>171</v>
      </c>
      <c r="E21" t="s">
        <v>138</v>
      </c>
      <c r="F21">
        <v>1973</v>
      </c>
      <c r="G21" s="28" t="s">
        <v>15</v>
      </c>
    </row>
    <row r="22" spans="1:7" ht="11.25">
      <c r="A22">
        <v>19</v>
      </c>
      <c r="B22">
        <v>341</v>
      </c>
      <c r="C22" t="s">
        <v>222</v>
      </c>
      <c r="D22" t="s">
        <v>134</v>
      </c>
      <c r="E22" t="s">
        <v>135</v>
      </c>
      <c r="F22">
        <v>1960</v>
      </c>
      <c r="G22" s="28" t="s">
        <v>15</v>
      </c>
    </row>
    <row r="23" spans="1:7" ht="11.25">
      <c r="A23">
        <v>20</v>
      </c>
      <c r="B23">
        <v>340</v>
      </c>
      <c r="C23" t="s">
        <v>225</v>
      </c>
      <c r="D23" t="s">
        <v>70</v>
      </c>
      <c r="E23" t="s">
        <v>71</v>
      </c>
      <c r="F23">
        <v>1969</v>
      </c>
      <c r="G23" s="28" t="s">
        <v>15</v>
      </c>
    </row>
    <row r="24" spans="1:7" ht="11.25">
      <c r="A24">
        <v>21</v>
      </c>
      <c r="B24">
        <v>329</v>
      </c>
      <c r="C24" t="s">
        <v>226</v>
      </c>
      <c r="D24" t="s">
        <v>83</v>
      </c>
      <c r="E24">
        <v>0</v>
      </c>
      <c r="F24">
        <v>1969</v>
      </c>
      <c r="G24" s="28" t="s">
        <v>15</v>
      </c>
    </row>
    <row r="25" spans="1:7" ht="11.25">
      <c r="A25">
        <v>22</v>
      </c>
      <c r="B25">
        <v>279</v>
      </c>
      <c r="C25" t="s">
        <v>227</v>
      </c>
      <c r="D25" t="s">
        <v>99</v>
      </c>
      <c r="E25" t="s">
        <v>18</v>
      </c>
      <c r="F25">
        <v>1983</v>
      </c>
      <c r="G25" s="28" t="s">
        <v>15</v>
      </c>
    </row>
    <row r="26" spans="1:7" ht="11.25">
      <c r="A26">
        <v>23</v>
      </c>
      <c r="B26">
        <v>323</v>
      </c>
      <c r="C26" t="s">
        <v>228</v>
      </c>
      <c r="D26" t="s">
        <v>102</v>
      </c>
      <c r="E26" t="s">
        <v>18</v>
      </c>
      <c r="F26">
        <v>1969</v>
      </c>
      <c r="G26" s="28" t="s">
        <v>15</v>
      </c>
    </row>
    <row r="27" spans="1:7" ht="11.25">
      <c r="A27">
        <v>24</v>
      </c>
      <c r="B27">
        <v>333</v>
      </c>
      <c r="C27" t="s">
        <v>229</v>
      </c>
      <c r="D27" t="s">
        <v>123</v>
      </c>
      <c r="E27" t="s">
        <v>124</v>
      </c>
      <c r="F27">
        <v>1972</v>
      </c>
      <c r="G27" s="28" t="s">
        <v>15</v>
      </c>
    </row>
    <row r="28" spans="1:7" ht="11.25">
      <c r="A28">
        <v>25</v>
      </c>
      <c r="B28">
        <v>296</v>
      </c>
      <c r="C28" t="s">
        <v>230</v>
      </c>
      <c r="D28" t="s">
        <v>147</v>
      </c>
      <c r="E28" t="s">
        <v>59</v>
      </c>
      <c r="F28">
        <v>1985</v>
      </c>
      <c r="G28" s="28" t="s">
        <v>15</v>
      </c>
    </row>
    <row r="29" spans="1:7" ht="11.25">
      <c r="A29">
        <v>26</v>
      </c>
      <c r="B29">
        <v>335</v>
      </c>
      <c r="C29" t="s">
        <v>233</v>
      </c>
      <c r="D29" t="s">
        <v>141</v>
      </c>
      <c r="E29" t="s">
        <v>108</v>
      </c>
      <c r="F29">
        <v>1975</v>
      </c>
      <c r="G29" s="28" t="s">
        <v>15</v>
      </c>
    </row>
    <row r="30" spans="1:7" ht="11.25">
      <c r="A30">
        <v>27</v>
      </c>
      <c r="B30">
        <v>332</v>
      </c>
      <c r="C30" t="s">
        <v>234</v>
      </c>
      <c r="D30" t="s">
        <v>169</v>
      </c>
      <c r="E30">
        <v>0</v>
      </c>
      <c r="F30">
        <v>1978</v>
      </c>
      <c r="G30" s="28" t="s">
        <v>15</v>
      </c>
    </row>
    <row r="31" spans="1:7" ht="11.25">
      <c r="A31">
        <v>28</v>
      </c>
      <c r="B31">
        <v>234</v>
      </c>
      <c r="C31" t="s">
        <v>235</v>
      </c>
      <c r="D31" t="s">
        <v>106</v>
      </c>
      <c r="E31" t="s">
        <v>65</v>
      </c>
      <c r="F31">
        <v>1984</v>
      </c>
      <c r="G31" s="28" t="s">
        <v>15</v>
      </c>
    </row>
    <row r="32" spans="1:7" ht="11.25">
      <c r="A32">
        <v>29</v>
      </c>
      <c r="B32">
        <v>259</v>
      </c>
      <c r="C32" t="s">
        <v>236</v>
      </c>
      <c r="D32" t="s">
        <v>170</v>
      </c>
      <c r="E32" t="s">
        <v>42</v>
      </c>
      <c r="F32">
        <v>1969</v>
      </c>
      <c r="G32" s="28" t="s">
        <v>15</v>
      </c>
    </row>
    <row r="33" spans="1:7" ht="11.25">
      <c r="A33">
        <v>30</v>
      </c>
      <c r="B33">
        <v>230</v>
      </c>
      <c r="C33" t="s">
        <v>237</v>
      </c>
      <c r="D33" t="s">
        <v>104</v>
      </c>
      <c r="E33" t="s">
        <v>42</v>
      </c>
      <c r="F33">
        <v>1965</v>
      </c>
      <c r="G33" s="28" t="s">
        <v>15</v>
      </c>
    </row>
    <row r="34" spans="1:7" ht="11.25">
      <c r="A34">
        <v>31</v>
      </c>
      <c r="B34">
        <v>331</v>
      </c>
      <c r="C34" t="s">
        <v>238</v>
      </c>
      <c r="D34" t="s">
        <v>81</v>
      </c>
      <c r="E34" t="s">
        <v>82</v>
      </c>
      <c r="F34">
        <v>1969</v>
      </c>
      <c r="G34" s="28" t="s">
        <v>15</v>
      </c>
    </row>
    <row r="35" spans="1:7" ht="11.25">
      <c r="A35">
        <v>32</v>
      </c>
      <c r="B35">
        <v>299</v>
      </c>
      <c r="C35" t="s">
        <v>239</v>
      </c>
      <c r="D35" t="s">
        <v>150</v>
      </c>
      <c r="E35">
        <v>0</v>
      </c>
      <c r="F35">
        <v>1976</v>
      </c>
      <c r="G35" s="28" t="s">
        <v>15</v>
      </c>
    </row>
    <row r="36" spans="1:7" ht="11.25">
      <c r="A36">
        <v>33</v>
      </c>
      <c r="B36">
        <v>233</v>
      </c>
      <c r="C36" t="s">
        <v>241</v>
      </c>
      <c r="D36" t="s">
        <v>105</v>
      </c>
      <c r="E36" t="s">
        <v>92</v>
      </c>
      <c r="F36">
        <v>1968</v>
      </c>
      <c r="G36" s="28" t="s">
        <v>15</v>
      </c>
    </row>
    <row r="37" spans="1:7" ht="11.25">
      <c r="A37">
        <v>34</v>
      </c>
      <c r="B37">
        <v>339</v>
      </c>
      <c r="C37" t="s">
        <v>242</v>
      </c>
      <c r="D37" t="s">
        <v>165</v>
      </c>
      <c r="E37" t="s">
        <v>22</v>
      </c>
      <c r="F37">
        <v>1969</v>
      </c>
      <c r="G37" s="28" t="s">
        <v>15</v>
      </c>
    </row>
    <row r="38" spans="1:7" ht="11.25">
      <c r="A38">
        <v>35</v>
      </c>
      <c r="B38">
        <v>326</v>
      </c>
      <c r="C38" t="s">
        <v>245</v>
      </c>
      <c r="D38" t="s">
        <v>117</v>
      </c>
      <c r="E38" t="s">
        <v>118</v>
      </c>
      <c r="F38">
        <v>1980</v>
      </c>
      <c r="G38" s="28" t="s">
        <v>15</v>
      </c>
    </row>
    <row r="39" spans="1:7" ht="11.25">
      <c r="A39">
        <v>36</v>
      </c>
      <c r="B39">
        <v>336</v>
      </c>
      <c r="C39" t="s">
        <v>246</v>
      </c>
      <c r="D39" t="s">
        <v>56</v>
      </c>
      <c r="E39" t="s">
        <v>57</v>
      </c>
      <c r="F39">
        <v>1965</v>
      </c>
      <c r="G39" s="28" t="s">
        <v>15</v>
      </c>
    </row>
    <row r="40" spans="1:7" ht="11.25">
      <c r="A40">
        <v>37</v>
      </c>
      <c r="B40">
        <v>306</v>
      </c>
      <c r="C40" t="s">
        <v>247</v>
      </c>
      <c r="D40" t="s">
        <v>39</v>
      </c>
      <c r="E40" t="s">
        <v>40</v>
      </c>
      <c r="F40">
        <v>1979</v>
      </c>
      <c r="G40" s="28" t="s">
        <v>15</v>
      </c>
    </row>
    <row r="41" spans="1:7" ht="11.25">
      <c r="A41">
        <v>38</v>
      </c>
      <c r="B41">
        <v>307</v>
      </c>
      <c r="C41" t="s">
        <v>248</v>
      </c>
      <c r="D41" t="s">
        <v>36</v>
      </c>
      <c r="E41" t="s">
        <v>19</v>
      </c>
      <c r="F41">
        <v>1981</v>
      </c>
      <c r="G41" s="28" t="s">
        <v>15</v>
      </c>
    </row>
    <row r="42" spans="1:7" ht="11.25">
      <c r="A42">
        <v>39</v>
      </c>
      <c r="B42">
        <v>294</v>
      </c>
      <c r="C42" t="s">
        <v>250</v>
      </c>
      <c r="D42" t="s">
        <v>89</v>
      </c>
      <c r="E42">
        <v>0</v>
      </c>
      <c r="F42">
        <v>1984</v>
      </c>
      <c r="G42" s="28" t="s">
        <v>15</v>
      </c>
    </row>
    <row r="43" spans="1:7" ht="11.25">
      <c r="A43">
        <v>40</v>
      </c>
      <c r="B43">
        <v>211</v>
      </c>
      <c r="C43" t="s">
        <v>250</v>
      </c>
      <c r="D43" t="s">
        <v>66</v>
      </c>
      <c r="E43" t="s">
        <v>67</v>
      </c>
      <c r="F43">
        <v>1985</v>
      </c>
      <c r="G43" s="28" t="s">
        <v>15</v>
      </c>
    </row>
    <row r="44" spans="1:7" ht="11.25">
      <c r="A44">
        <v>41</v>
      </c>
      <c r="B44">
        <v>301</v>
      </c>
      <c r="C44" t="s">
        <v>252</v>
      </c>
      <c r="D44" t="s">
        <v>44</v>
      </c>
      <c r="E44" t="s">
        <v>45</v>
      </c>
      <c r="F44">
        <v>1966</v>
      </c>
      <c r="G44" s="28" t="s">
        <v>15</v>
      </c>
    </row>
    <row r="45" spans="1:7" ht="11.25">
      <c r="A45">
        <v>42</v>
      </c>
      <c r="B45">
        <v>251</v>
      </c>
      <c r="C45" t="s">
        <v>253</v>
      </c>
      <c r="D45" t="s">
        <v>153</v>
      </c>
      <c r="E45" t="s">
        <v>42</v>
      </c>
      <c r="F45">
        <v>1972</v>
      </c>
      <c r="G45" s="28" t="s">
        <v>15</v>
      </c>
    </row>
    <row r="46" spans="1:7" ht="11.25">
      <c r="A46">
        <v>43</v>
      </c>
      <c r="B46">
        <v>218</v>
      </c>
      <c r="C46" t="s">
        <v>254</v>
      </c>
      <c r="D46" t="s">
        <v>76</v>
      </c>
      <c r="E46" t="s">
        <v>77</v>
      </c>
      <c r="F46">
        <v>1955</v>
      </c>
      <c r="G46" s="28" t="s">
        <v>15</v>
      </c>
    </row>
    <row r="47" spans="1:7" ht="11.25">
      <c r="A47">
        <v>44</v>
      </c>
      <c r="B47">
        <v>248</v>
      </c>
      <c r="C47" t="s">
        <v>255</v>
      </c>
      <c r="D47" t="s">
        <v>20</v>
      </c>
      <c r="E47" t="s">
        <v>138</v>
      </c>
      <c r="F47">
        <v>1956</v>
      </c>
      <c r="G47" s="28" t="s">
        <v>15</v>
      </c>
    </row>
    <row r="48" spans="1:7" ht="11.25">
      <c r="A48">
        <v>45</v>
      </c>
      <c r="B48">
        <v>213</v>
      </c>
      <c r="C48" t="s">
        <v>257</v>
      </c>
      <c r="D48" t="s">
        <v>69</v>
      </c>
      <c r="E48" t="s">
        <v>18</v>
      </c>
      <c r="F48">
        <v>1970</v>
      </c>
      <c r="G48" s="28" t="s">
        <v>15</v>
      </c>
    </row>
    <row r="49" spans="1:7" ht="11.25">
      <c r="A49">
        <v>46</v>
      </c>
      <c r="B49">
        <v>239</v>
      </c>
      <c r="C49" t="s">
        <v>259</v>
      </c>
      <c r="D49" t="s">
        <v>125</v>
      </c>
      <c r="E49" t="s">
        <v>42</v>
      </c>
      <c r="F49">
        <v>1962</v>
      </c>
      <c r="G49" s="28" t="s">
        <v>15</v>
      </c>
    </row>
    <row r="50" spans="1:7" ht="11.25">
      <c r="A50">
        <v>47</v>
      </c>
      <c r="B50">
        <v>295</v>
      </c>
      <c r="C50" t="s">
        <v>261</v>
      </c>
      <c r="D50" t="s">
        <v>72</v>
      </c>
      <c r="E50" t="s">
        <v>52</v>
      </c>
      <c r="F50">
        <v>1975</v>
      </c>
      <c r="G50" s="28" t="s">
        <v>15</v>
      </c>
    </row>
    <row r="51" spans="1:7" ht="11.25">
      <c r="A51">
        <v>48</v>
      </c>
      <c r="B51">
        <v>254</v>
      </c>
      <c r="C51" t="s">
        <v>262</v>
      </c>
      <c r="D51" t="s">
        <v>158</v>
      </c>
      <c r="E51" t="s">
        <v>159</v>
      </c>
      <c r="F51">
        <v>1969</v>
      </c>
      <c r="G51" s="28" t="s">
        <v>15</v>
      </c>
    </row>
    <row r="52" spans="1:7" ht="11.25">
      <c r="A52">
        <v>49</v>
      </c>
      <c r="B52">
        <v>338</v>
      </c>
      <c r="C52" t="s">
        <v>263</v>
      </c>
      <c r="D52" t="s">
        <v>160</v>
      </c>
      <c r="E52" t="s">
        <v>18</v>
      </c>
      <c r="F52">
        <v>1963</v>
      </c>
      <c r="G52" s="28" t="s">
        <v>15</v>
      </c>
    </row>
    <row r="53" spans="1:7" ht="11.25">
      <c r="A53">
        <v>50</v>
      </c>
      <c r="B53">
        <v>236</v>
      </c>
      <c r="C53" t="s">
        <v>264</v>
      </c>
      <c r="D53" t="s">
        <v>119</v>
      </c>
      <c r="E53" t="s">
        <v>120</v>
      </c>
      <c r="F53">
        <v>1972</v>
      </c>
      <c r="G53" s="28" t="s">
        <v>15</v>
      </c>
    </row>
    <row r="54" spans="1:7" ht="11.25">
      <c r="A54">
        <v>51</v>
      </c>
      <c r="B54">
        <v>215</v>
      </c>
      <c r="C54" t="s">
        <v>266</v>
      </c>
      <c r="D54" t="s">
        <v>73</v>
      </c>
      <c r="E54" t="s">
        <v>74</v>
      </c>
      <c r="F54">
        <v>1973</v>
      </c>
      <c r="G54" s="28" t="s">
        <v>15</v>
      </c>
    </row>
    <row r="55" spans="1:7" ht="11.25">
      <c r="A55">
        <v>52</v>
      </c>
      <c r="B55">
        <v>246</v>
      </c>
      <c r="C55" t="s">
        <v>267</v>
      </c>
      <c r="D55" t="s">
        <v>137</v>
      </c>
      <c r="E55" t="s">
        <v>138</v>
      </c>
      <c r="F55">
        <v>1951</v>
      </c>
      <c r="G55" s="28" t="s">
        <v>15</v>
      </c>
    </row>
    <row r="56" spans="1:7" ht="11.25">
      <c r="A56">
        <v>53</v>
      </c>
      <c r="B56">
        <v>240</v>
      </c>
      <c r="C56" t="s">
        <v>269</v>
      </c>
      <c r="D56" t="s">
        <v>127</v>
      </c>
      <c r="E56" t="s">
        <v>42</v>
      </c>
      <c r="F56">
        <v>1955</v>
      </c>
      <c r="G56" s="28" t="s">
        <v>15</v>
      </c>
    </row>
    <row r="57" spans="1:7" ht="11.25">
      <c r="A57">
        <v>54</v>
      </c>
      <c r="B57">
        <v>280</v>
      </c>
      <c r="C57" t="s">
        <v>270</v>
      </c>
      <c r="D57" t="s">
        <v>172</v>
      </c>
      <c r="E57" t="s">
        <v>65</v>
      </c>
      <c r="F57">
        <v>1985</v>
      </c>
      <c r="G57" s="28" t="s">
        <v>15</v>
      </c>
    </row>
    <row r="58" spans="1:7" ht="11.25">
      <c r="A58">
        <v>55</v>
      </c>
      <c r="B58">
        <v>330</v>
      </c>
      <c r="C58" t="s">
        <v>272</v>
      </c>
      <c r="D58" t="s">
        <v>175</v>
      </c>
      <c r="E58">
        <v>0</v>
      </c>
      <c r="F58">
        <v>1981</v>
      </c>
      <c r="G58" s="28" t="s">
        <v>15</v>
      </c>
    </row>
    <row r="59" spans="1:7" ht="11.25">
      <c r="A59">
        <v>56</v>
      </c>
      <c r="B59">
        <v>305</v>
      </c>
      <c r="C59" t="s">
        <v>273</v>
      </c>
      <c r="D59" t="s">
        <v>109</v>
      </c>
      <c r="E59" t="s">
        <v>110</v>
      </c>
      <c r="F59">
        <v>1948</v>
      </c>
      <c r="G59" s="28" t="s">
        <v>15</v>
      </c>
    </row>
    <row r="60" spans="1:7" ht="11.25">
      <c r="A60">
        <v>57</v>
      </c>
      <c r="B60">
        <v>245</v>
      </c>
      <c r="C60" t="s">
        <v>274</v>
      </c>
      <c r="D60" t="s">
        <v>136</v>
      </c>
      <c r="E60" t="s">
        <v>65</v>
      </c>
      <c r="F60">
        <v>1983</v>
      </c>
      <c r="G60" s="28" t="s">
        <v>15</v>
      </c>
    </row>
    <row r="61" spans="1:7" ht="11.25">
      <c r="A61">
        <v>58</v>
      </c>
      <c r="B61">
        <v>206</v>
      </c>
      <c r="C61" t="s">
        <v>275</v>
      </c>
      <c r="D61" t="s">
        <v>53</v>
      </c>
      <c r="E61">
        <v>0</v>
      </c>
      <c r="F61">
        <v>0</v>
      </c>
      <c r="G61" s="28" t="s">
        <v>15</v>
      </c>
    </row>
    <row r="62" spans="1:7" ht="11.25">
      <c r="A62">
        <v>59</v>
      </c>
      <c r="B62">
        <v>247</v>
      </c>
      <c r="C62" t="s">
        <v>277</v>
      </c>
      <c r="D62" t="s">
        <v>139</v>
      </c>
      <c r="E62">
        <v>0</v>
      </c>
      <c r="F62">
        <v>1979</v>
      </c>
      <c r="G62" s="28" t="s">
        <v>15</v>
      </c>
    </row>
    <row r="63" spans="1:7" ht="11.25">
      <c r="A63">
        <v>60</v>
      </c>
      <c r="B63">
        <v>207</v>
      </c>
      <c r="C63" t="s">
        <v>278</v>
      </c>
      <c r="D63" t="s">
        <v>54</v>
      </c>
      <c r="E63" t="s">
        <v>55</v>
      </c>
      <c r="F63">
        <v>1959</v>
      </c>
      <c r="G63" s="28" t="s">
        <v>15</v>
      </c>
    </row>
    <row r="64" spans="1:7" ht="11.25">
      <c r="A64">
        <v>61</v>
      </c>
      <c r="B64">
        <v>347</v>
      </c>
      <c r="C64" t="s">
        <v>280</v>
      </c>
      <c r="D64" t="s">
        <v>173</v>
      </c>
      <c r="E64" t="s">
        <v>174</v>
      </c>
      <c r="F64">
        <v>1983</v>
      </c>
      <c r="G64" s="28" t="s">
        <v>15</v>
      </c>
    </row>
    <row r="65" spans="1:7" ht="11.25">
      <c r="A65">
        <v>62</v>
      </c>
      <c r="B65">
        <v>297</v>
      </c>
      <c r="C65" t="s">
        <v>281</v>
      </c>
      <c r="D65" t="s">
        <v>156</v>
      </c>
      <c r="E65" t="s">
        <v>94</v>
      </c>
      <c r="F65">
        <v>1982</v>
      </c>
      <c r="G65" s="28" t="s">
        <v>15</v>
      </c>
    </row>
    <row r="66" spans="1:7" ht="11.25">
      <c r="A66">
        <v>63</v>
      </c>
      <c r="B66">
        <v>293</v>
      </c>
      <c r="C66" t="s">
        <v>281</v>
      </c>
      <c r="D66" t="s">
        <v>101</v>
      </c>
      <c r="E66">
        <v>0</v>
      </c>
      <c r="F66">
        <v>1943</v>
      </c>
      <c r="G66" s="28" t="s">
        <v>15</v>
      </c>
    </row>
    <row r="67" spans="1:7" ht="11.25">
      <c r="A67">
        <v>64</v>
      </c>
      <c r="B67">
        <v>298</v>
      </c>
      <c r="C67" t="s">
        <v>281</v>
      </c>
      <c r="D67" t="s">
        <v>79</v>
      </c>
      <c r="E67" t="s">
        <v>80</v>
      </c>
      <c r="F67">
        <v>1994</v>
      </c>
      <c r="G67" s="28" t="s">
        <v>15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J12"/>
  <sheetViews>
    <sheetView zoomScale="120" zoomScaleNormal="120" zoomScalePageLayoutView="0" workbookViewId="0" topLeftCell="A1">
      <selection activeCell="A4" sqref="A4:G19"/>
    </sheetView>
  </sheetViews>
  <sheetFormatPr defaultColWidth="9.33203125" defaultRowHeight="11.25"/>
  <cols>
    <col min="4" max="4" width="26.83203125" style="0" customWidth="1"/>
    <col min="5" max="5" width="27.5" style="0" customWidth="1"/>
    <col min="7" max="7" width="20.33203125" style="28" customWidth="1"/>
  </cols>
  <sheetData>
    <row r="1" spans="3:7" ht="55.5" customHeight="1">
      <c r="C1" s="60" t="s">
        <v>11</v>
      </c>
      <c r="D1" s="60"/>
      <c r="E1" s="60"/>
      <c r="F1" s="60"/>
      <c r="G1" s="60"/>
    </row>
    <row r="2" spans="1:10" ht="11.25" customHeight="1">
      <c r="A2" t="s">
        <v>6</v>
      </c>
      <c r="I2" t="s">
        <v>6</v>
      </c>
      <c r="J2" t="s">
        <v>6</v>
      </c>
    </row>
    <row r="3" spans="1:7" ht="22.5" customHeight="1">
      <c r="A3" s="15" t="s">
        <v>7</v>
      </c>
      <c r="B3" s="16" t="s">
        <v>2</v>
      </c>
      <c r="C3" s="17" t="s">
        <v>0</v>
      </c>
      <c r="D3" s="17" t="s">
        <v>9</v>
      </c>
      <c r="E3" s="18" t="s">
        <v>3</v>
      </c>
      <c r="F3" s="19" t="s">
        <v>4</v>
      </c>
      <c r="G3" s="27" t="s">
        <v>5</v>
      </c>
    </row>
    <row r="4" spans="1:7" ht="11.25">
      <c r="A4">
        <v>1</v>
      </c>
      <c r="B4">
        <v>89</v>
      </c>
      <c r="C4" t="s">
        <v>183</v>
      </c>
      <c r="D4" t="s">
        <v>143</v>
      </c>
      <c r="E4">
        <v>0</v>
      </c>
      <c r="F4">
        <v>1978</v>
      </c>
      <c r="G4" s="28" t="s">
        <v>12</v>
      </c>
    </row>
    <row r="5" spans="1:7" ht="11.25">
      <c r="A5">
        <v>2</v>
      </c>
      <c r="B5">
        <v>92</v>
      </c>
      <c r="C5" t="s">
        <v>189</v>
      </c>
      <c r="D5" t="s">
        <v>142</v>
      </c>
      <c r="E5" t="s">
        <v>50</v>
      </c>
      <c r="F5">
        <v>1984</v>
      </c>
      <c r="G5" s="28" t="s">
        <v>12</v>
      </c>
    </row>
    <row r="6" spans="1:7" ht="11.25">
      <c r="A6">
        <v>3</v>
      </c>
      <c r="B6">
        <v>67</v>
      </c>
      <c r="C6" t="s">
        <v>196</v>
      </c>
      <c r="D6" t="s">
        <v>88</v>
      </c>
      <c r="E6" t="s">
        <v>42</v>
      </c>
      <c r="F6">
        <v>1968</v>
      </c>
      <c r="G6" s="28" t="s">
        <v>12</v>
      </c>
    </row>
    <row r="7" spans="1:7" ht="11.25">
      <c r="A7">
        <v>4</v>
      </c>
      <c r="B7">
        <v>95</v>
      </c>
      <c r="C7" t="s">
        <v>198</v>
      </c>
      <c r="D7" t="s">
        <v>115</v>
      </c>
      <c r="E7" t="s">
        <v>116</v>
      </c>
      <c r="F7">
        <v>1984</v>
      </c>
      <c r="G7" s="28" t="s">
        <v>12</v>
      </c>
    </row>
    <row r="8" spans="1:7" ht="11.25">
      <c r="A8">
        <v>5</v>
      </c>
      <c r="B8">
        <v>74</v>
      </c>
      <c r="C8" t="s">
        <v>200</v>
      </c>
      <c r="D8" t="s">
        <v>161</v>
      </c>
      <c r="E8" t="s">
        <v>138</v>
      </c>
      <c r="F8">
        <v>1980</v>
      </c>
      <c r="G8" s="28" t="s">
        <v>12</v>
      </c>
    </row>
    <row r="9" spans="1:7" ht="11.25">
      <c r="A9">
        <v>6</v>
      </c>
      <c r="B9">
        <v>93</v>
      </c>
      <c r="C9" t="s">
        <v>215</v>
      </c>
      <c r="D9" t="s">
        <v>146</v>
      </c>
      <c r="E9">
        <v>0</v>
      </c>
      <c r="F9">
        <v>1984</v>
      </c>
      <c r="G9" s="28" t="s">
        <v>12</v>
      </c>
    </row>
    <row r="10" spans="1:7" ht="11.25">
      <c r="A10">
        <v>7</v>
      </c>
      <c r="B10">
        <v>91</v>
      </c>
      <c r="C10" t="s">
        <v>219</v>
      </c>
      <c r="D10" t="s">
        <v>176</v>
      </c>
      <c r="E10" t="s">
        <v>59</v>
      </c>
      <c r="F10">
        <v>1963</v>
      </c>
      <c r="G10" s="28" t="s">
        <v>12</v>
      </c>
    </row>
    <row r="11" spans="1:7" ht="11.25">
      <c r="A11">
        <v>8</v>
      </c>
      <c r="B11">
        <v>99</v>
      </c>
      <c r="C11" t="s">
        <v>224</v>
      </c>
      <c r="D11" t="s">
        <v>149</v>
      </c>
      <c r="E11">
        <v>0</v>
      </c>
      <c r="F11">
        <v>1986</v>
      </c>
      <c r="G11" s="28" t="s">
        <v>12</v>
      </c>
    </row>
    <row r="12" spans="1:7" ht="11.25">
      <c r="A12">
        <v>9</v>
      </c>
      <c r="B12">
        <v>86</v>
      </c>
      <c r="C12" t="s">
        <v>281</v>
      </c>
      <c r="D12" t="s">
        <v>179</v>
      </c>
      <c r="E12" t="s">
        <v>180</v>
      </c>
      <c r="F12">
        <v>1960</v>
      </c>
      <c r="G12" s="28" t="s">
        <v>12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J25"/>
  <sheetViews>
    <sheetView zoomScale="120" zoomScaleNormal="120" zoomScalePageLayoutView="0" workbookViewId="0" topLeftCell="A16">
      <selection activeCell="K35" sqref="K35"/>
    </sheetView>
  </sheetViews>
  <sheetFormatPr defaultColWidth="9.33203125" defaultRowHeight="11.25"/>
  <cols>
    <col min="4" max="4" width="26.83203125" style="0" customWidth="1"/>
    <col min="5" max="5" width="27.5" style="0" customWidth="1"/>
    <col min="7" max="7" width="20.33203125" style="28" customWidth="1"/>
  </cols>
  <sheetData>
    <row r="1" spans="3:7" ht="55.5" customHeight="1">
      <c r="C1" s="60" t="s">
        <v>30</v>
      </c>
      <c r="D1" s="60"/>
      <c r="E1" s="60"/>
      <c r="F1" s="60"/>
      <c r="G1" s="60"/>
    </row>
    <row r="2" spans="1:10" ht="11.25" customHeight="1">
      <c r="A2" t="s">
        <v>6</v>
      </c>
      <c r="I2" t="s">
        <v>6</v>
      </c>
      <c r="J2" t="s">
        <v>6</v>
      </c>
    </row>
    <row r="3" spans="1:7" ht="22.5" customHeight="1">
      <c r="A3" s="15" t="s">
        <v>7</v>
      </c>
      <c r="B3" s="16" t="s">
        <v>2</v>
      </c>
      <c r="C3" s="17" t="s">
        <v>0</v>
      </c>
      <c r="D3" s="17" t="s">
        <v>9</v>
      </c>
      <c r="E3" s="18" t="s">
        <v>3</v>
      </c>
      <c r="F3" s="19" t="s">
        <v>4</v>
      </c>
      <c r="G3" s="27" t="s">
        <v>5</v>
      </c>
    </row>
    <row r="4" spans="1:7" ht="11.25">
      <c r="A4">
        <v>1</v>
      </c>
      <c r="B4">
        <v>208</v>
      </c>
      <c r="C4" t="s">
        <v>213</v>
      </c>
      <c r="D4" t="s">
        <v>60</v>
      </c>
      <c r="E4" t="s">
        <v>61</v>
      </c>
      <c r="F4">
        <v>1980</v>
      </c>
      <c r="G4" s="28" t="s">
        <v>13</v>
      </c>
    </row>
    <row r="5" spans="1:7" ht="11.25">
      <c r="A5">
        <v>2</v>
      </c>
      <c r="B5">
        <v>348</v>
      </c>
      <c r="C5" t="s">
        <v>217</v>
      </c>
      <c r="D5" t="s">
        <v>155</v>
      </c>
      <c r="E5" t="s">
        <v>116</v>
      </c>
      <c r="F5">
        <v>1972</v>
      </c>
      <c r="G5" s="28" t="s">
        <v>13</v>
      </c>
    </row>
    <row r="6" spans="1:7" ht="11.25">
      <c r="A6">
        <v>3</v>
      </c>
      <c r="B6">
        <v>205</v>
      </c>
      <c r="C6" t="s">
        <v>223</v>
      </c>
      <c r="D6" t="s">
        <v>51</v>
      </c>
      <c r="E6" t="s">
        <v>52</v>
      </c>
      <c r="F6">
        <v>1992</v>
      </c>
      <c r="G6" s="28" t="s">
        <v>13</v>
      </c>
    </row>
    <row r="7" spans="1:7" ht="11.25">
      <c r="A7">
        <v>4</v>
      </c>
      <c r="B7">
        <v>224</v>
      </c>
      <c r="C7" t="s">
        <v>231</v>
      </c>
      <c r="D7" t="s">
        <v>90</v>
      </c>
      <c r="E7" t="s">
        <v>65</v>
      </c>
      <c r="F7">
        <v>1974</v>
      </c>
      <c r="G7" s="28" t="s">
        <v>13</v>
      </c>
    </row>
    <row r="8" spans="1:7" ht="11.25">
      <c r="A8">
        <v>5</v>
      </c>
      <c r="B8">
        <v>349</v>
      </c>
      <c r="C8" t="s">
        <v>232</v>
      </c>
      <c r="D8" t="s">
        <v>126</v>
      </c>
      <c r="E8" t="s">
        <v>108</v>
      </c>
      <c r="F8">
        <v>1988</v>
      </c>
      <c r="G8" s="28" t="s">
        <v>13</v>
      </c>
    </row>
    <row r="9" spans="1:7" ht="11.25">
      <c r="A9">
        <v>6</v>
      </c>
      <c r="B9">
        <v>209</v>
      </c>
      <c r="C9" t="s">
        <v>240</v>
      </c>
      <c r="D9" t="s">
        <v>64</v>
      </c>
      <c r="E9" t="s">
        <v>65</v>
      </c>
      <c r="F9">
        <v>1973</v>
      </c>
      <c r="G9" s="28" t="s">
        <v>13</v>
      </c>
    </row>
    <row r="10" spans="1:7" ht="11.25">
      <c r="A10">
        <v>7</v>
      </c>
      <c r="B10">
        <v>222</v>
      </c>
      <c r="C10" t="s">
        <v>243</v>
      </c>
      <c r="D10" t="s">
        <v>16</v>
      </c>
      <c r="E10" t="s">
        <v>86</v>
      </c>
      <c r="F10">
        <v>1976</v>
      </c>
      <c r="G10" s="28" t="s">
        <v>13</v>
      </c>
    </row>
    <row r="11" spans="1:7" ht="11.25">
      <c r="A11">
        <v>8</v>
      </c>
      <c r="B11">
        <v>252</v>
      </c>
      <c r="C11" t="s">
        <v>244</v>
      </c>
      <c r="D11" t="s">
        <v>154</v>
      </c>
      <c r="E11" t="s">
        <v>42</v>
      </c>
      <c r="F11">
        <v>1970</v>
      </c>
      <c r="G11" s="28" t="s">
        <v>13</v>
      </c>
    </row>
    <row r="12" spans="1:7" ht="11.25">
      <c r="A12">
        <v>9</v>
      </c>
      <c r="B12">
        <v>243</v>
      </c>
      <c r="C12" t="s">
        <v>249</v>
      </c>
      <c r="D12" t="s">
        <v>129</v>
      </c>
      <c r="E12" t="s">
        <v>42</v>
      </c>
      <c r="F12">
        <v>1954</v>
      </c>
      <c r="G12" s="28" t="s">
        <v>13</v>
      </c>
    </row>
    <row r="13" spans="1:7" ht="11.25">
      <c r="A13">
        <v>10</v>
      </c>
      <c r="B13">
        <v>257</v>
      </c>
      <c r="C13" t="s">
        <v>251</v>
      </c>
      <c r="D13" t="s">
        <v>17</v>
      </c>
      <c r="E13" t="s">
        <v>86</v>
      </c>
      <c r="F13">
        <v>1989</v>
      </c>
      <c r="G13" s="28" t="s">
        <v>13</v>
      </c>
    </row>
    <row r="14" spans="1:7" ht="11.25">
      <c r="A14">
        <v>11</v>
      </c>
      <c r="B14">
        <v>229</v>
      </c>
      <c r="C14" t="s">
        <v>256</v>
      </c>
      <c r="D14" t="s">
        <v>96</v>
      </c>
      <c r="E14" t="s">
        <v>67</v>
      </c>
      <c r="F14">
        <v>1989</v>
      </c>
      <c r="G14" s="28" t="s">
        <v>13</v>
      </c>
    </row>
    <row r="15" spans="1:7" ht="11.25">
      <c r="A15">
        <v>12</v>
      </c>
      <c r="B15">
        <v>221</v>
      </c>
      <c r="C15" t="s">
        <v>258</v>
      </c>
      <c r="D15" t="s">
        <v>84</v>
      </c>
      <c r="E15" t="s">
        <v>65</v>
      </c>
      <c r="F15">
        <v>1972</v>
      </c>
      <c r="G15" s="28" t="s">
        <v>13</v>
      </c>
    </row>
    <row r="16" spans="1:7" ht="11.25">
      <c r="A16">
        <v>13</v>
      </c>
      <c r="B16">
        <v>350</v>
      </c>
      <c r="C16" t="s">
        <v>259</v>
      </c>
      <c r="D16" t="s">
        <v>114</v>
      </c>
      <c r="E16" t="s">
        <v>59</v>
      </c>
      <c r="F16">
        <v>1974</v>
      </c>
      <c r="G16" s="28" t="s">
        <v>13</v>
      </c>
    </row>
    <row r="17" spans="1:7" ht="11.25">
      <c r="A17">
        <v>14</v>
      </c>
      <c r="B17">
        <v>223</v>
      </c>
      <c r="C17" t="s">
        <v>260</v>
      </c>
      <c r="D17" t="s">
        <v>87</v>
      </c>
      <c r="E17" t="s">
        <v>35</v>
      </c>
      <c r="F17">
        <v>1967</v>
      </c>
      <c r="G17" s="28" t="s">
        <v>13</v>
      </c>
    </row>
    <row r="18" spans="1:7" ht="11.25">
      <c r="A18">
        <v>15</v>
      </c>
      <c r="B18">
        <v>253</v>
      </c>
      <c r="C18" t="s">
        <v>263</v>
      </c>
      <c r="D18" t="s">
        <v>157</v>
      </c>
      <c r="E18" t="s">
        <v>18</v>
      </c>
      <c r="F18">
        <v>1975</v>
      </c>
      <c r="G18" s="28" t="s">
        <v>13</v>
      </c>
    </row>
    <row r="19" spans="1:7" ht="11.25">
      <c r="A19">
        <v>16</v>
      </c>
      <c r="B19">
        <v>237</v>
      </c>
      <c r="C19" t="s">
        <v>265</v>
      </c>
      <c r="D19" t="s">
        <v>121</v>
      </c>
      <c r="E19" t="s">
        <v>122</v>
      </c>
      <c r="F19">
        <v>1970</v>
      </c>
      <c r="G19" s="28" t="s">
        <v>13</v>
      </c>
    </row>
    <row r="20" spans="1:7" ht="11.25">
      <c r="A20">
        <v>17</v>
      </c>
      <c r="B20">
        <v>204</v>
      </c>
      <c r="C20" t="s">
        <v>268</v>
      </c>
      <c r="D20" t="s">
        <v>47</v>
      </c>
      <c r="E20" t="s">
        <v>48</v>
      </c>
      <c r="F20">
        <v>1967</v>
      </c>
      <c r="G20" s="28" t="s">
        <v>13</v>
      </c>
    </row>
    <row r="21" spans="1:7" ht="11.25">
      <c r="A21">
        <v>18</v>
      </c>
      <c r="B21">
        <v>346</v>
      </c>
      <c r="C21" t="s">
        <v>271</v>
      </c>
      <c r="D21" t="s">
        <v>85</v>
      </c>
      <c r="E21">
        <v>0</v>
      </c>
      <c r="F21">
        <v>1989</v>
      </c>
      <c r="G21" s="28" t="s">
        <v>13</v>
      </c>
    </row>
    <row r="22" spans="1:7" ht="11.25">
      <c r="A22">
        <v>19</v>
      </c>
      <c r="B22">
        <v>226</v>
      </c>
      <c r="C22" t="s">
        <v>276</v>
      </c>
      <c r="D22" t="s">
        <v>91</v>
      </c>
      <c r="E22" t="s">
        <v>92</v>
      </c>
      <c r="F22">
        <v>1967</v>
      </c>
      <c r="G22" s="28" t="s">
        <v>13</v>
      </c>
    </row>
    <row r="23" spans="1:7" ht="11.25">
      <c r="A23">
        <v>20</v>
      </c>
      <c r="B23">
        <v>278</v>
      </c>
      <c r="C23" t="s">
        <v>279</v>
      </c>
      <c r="D23" t="s">
        <v>181</v>
      </c>
      <c r="E23" t="s">
        <v>42</v>
      </c>
      <c r="F23">
        <v>1960</v>
      </c>
      <c r="G23" s="28" t="s">
        <v>13</v>
      </c>
    </row>
    <row r="24" spans="1:7" ht="11.25">
      <c r="A24">
        <v>21</v>
      </c>
      <c r="B24">
        <v>201</v>
      </c>
      <c r="C24" t="s">
        <v>279</v>
      </c>
      <c r="D24" t="s">
        <v>43</v>
      </c>
      <c r="E24" t="s">
        <v>42</v>
      </c>
      <c r="F24">
        <v>1965</v>
      </c>
      <c r="G24" s="28" t="s">
        <v>13</v>
      </c>
    </row>
    <row r="25" spans="1:7" ht="11.25">
      <c r="A25">
        <v>22</v>
      </c>
      <c r="B25">
        <v>275</v>
      </c>
      <c r="C25" t="s">
        <v>280</v>
      </c>
      <c r="D25" t="s">
        <v>177</v>
      </c>
      <c r="E25" t="s">
        <v>178</v>
      </c>
      <c r="F25">
        <v>1967</v>
      </c>
      <c r="G25" s="28" t="s">
        <v>13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J8"/>
  <sheetViews>
    <sheetView zoomScale="120" zoomScaleNormal="120" zoomScalePageLayoutView="0" workbookViewId="0" topLeftCell="A1">
      <selection activeCell="H9" sqref="H9"/>
    </sheetView>
  </sheetViews>
  <sheetFormatPr defaultColWidth="9.33203125" defaultRowHeight="11.25"/>
  <cols>
    <col min="4" max="4" width="26.83203125" style="0" customWidth="1"/>
    <col min="5" max="5" width="27.5" style="0" customWidth="1"/>
    <col min="7" max="7" width="20.33203125" style="28" customWidth="1"/>
    <col min="8" max="9" width="23.33203125" style="0" customWidth="1"/>
  </cols>
  <sheetData>
    <row r="1" spans="1:7" ht="55.5" customHeight="1">
      <c r="A1" t="s">
        <v>6</v>
      </c>
      <c r="C1" s="60" t="s">
        <v>11</v>
      </c>
      <c r="D1" s="60"/>
      <c r="E1" s="60"/>
      <c r="F1" s="60"/>
      <c r="G1" s="60"/>
    </row>
    <row r="2" spans="1:10" ht="19.5" customHeight="1">
      <c r="A2" s="61" t="s">
        <v>33</v>
      </c>
      <c r="B2" s="61"/>
      <c r="C2" s="61"/>
      <c r="D2" s="61"/>
      <c r="E2" s="61"/>
      <c r="F2" s="61"/>
      <c r="G2" s="61"/>
      <c r="H2" t="s">
        <v>6</v>
      </c>
      <c r="I2" t="s">
        <v>6</v>
      </c>
      <c r="J2" t="s">
        <v>6</v>
      </c>
    </row>
    <row r="3" spans="1:9" ht="22.5" customHeight="1">
      <c r="A3" s="15" t="s">
        <v>32</v>
      </c>
      <c r="B3" s="16" t="s">
        <v>2</v>
      </c>
      <c r="C3" s="17" t="s">
        <v>0</v>
      </c>
      <c r="D3" s="17" t="s">
        <v>9</v>
      </c>
      <c r="E3" s="18" t="s">
        <v>3</v>
      </c>
      <c r="F3" s="19" t="s">
        <v>4</v>
      </c>
      <c r="G3" s="36" t="s">
        <v>5</v>
      </c>
      <c r="H3" s="39"/>
      <c r="I3" s="37" t="s">
        <v>6</v>
      </c>
    </row>
    <row r="4" ht="11.25">
      <c r="H4" s="40"/>
    </row>
    <row r="5" ht="11.25">
      <c r="H5" s="40"/>
    </row>
    <row r="6" ht="11.25">
      <c r="H6" s="40"/>
    </row>
    <row r="7" ht="11.25">
      <c r="H7" s="40" t="s">
        <v>31</v>
      </c>
    </row>
    <row r="8" ht="11.25">
      <c r="H8" s="38" t="s">
        <v>6</v>
      </c>
    </row>
  </sheetData>
  <sheetProtection/>
  <mergeCells count="2">
    <mergeCell ref="C1:G1"/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Corradini</dc:creator>
  <cp:keywords/>
  <dc:description/>
  <cp:lastModifiedBy>Daniele</cp:lastModifiedBy>
  <cp:lastPrinted>2015-06-24T17:03:56Z</cp:lastPrinted>
  <dcterms:created xsi:type="dcterms:W3CDTF">2008-09-08T13:46:11Z</dcterms:created>
  <dcterms:modified xsi:type="dcterms:W3CDTF">2015-07-05T16:06:49Z</dcterms:modified>
  <cp:category/>
  <cp:version/>
  <cp:contentType/>
  <cp:contentStatus/>
</cp:coreProperties>
</file>