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hidePivotFieldList="1"/>
  <bookViews>
    <workbookView xWindow="0" yWindow="300" windowWidth="15480" windowHeight="7890" tabRatio="806" activeTab="3"/>
  </bookViews>
  <sheets>
    <sheet name="Classifica Individuale" sheetId="60" r:id="rId1"/>
    <sheet name="Class. Società per Cat." sheetId="63" r:id="rId2"/>
    <sheet name="Classifica di Società" sheetId="61" r:id="rId3"/>
    <sheet name="Classifica di Soc. Numerose" sheetId="62" r:id="rId4"/>
  </sheets>
  <definedNames>
    <definedName name="_Categorie" localSheetId="3">#REF!</definedName>
    <definedName name="_Categorie">#REF!</definedName>
    <definedName name="_DeterminaCategorie" localSheetId="3">#REF!</definedName>
    <definedName name="_DeterminaCategorie">#REF!</definedName>
    <definedName name="_xlnm._FilterDatabase" localSheetId="1" hidden="1">'Class. Società per Cat.'!$A$14:$D$202</definedName>
    <definedName name="_xlnm._FilterDatabase" localSheetId="3" hidden="1">'Classifica di Soc. Numerose'!$A$14:$M$66</definedName>
    <definedName name="_xlnm._FilterDatabase" localSheetId="2" hidden="1">'Classifica di Società'!$A$15:$M$65</definedName>
    <definedName name="_xlnm._FilterDatabase" localSheetId="0" hidden="1">'Classifica Individuale'!$A$164:$N$206</definedName>
  </definedNames>
  <calcPr calcId="125725"/>
</workbook>
</file>

<file path=xl/calcChain.xml><?xml version="1.0" encoding="utf-8"?>
<calcChain xmlns="http://schemas.openxmlformats.org/spreadsheetml/2006/main">
  <c r="E92" i="63"/>
  <c r="C92"/>
  <c r="C53" i="61" l="1"/>
  <c r="C189" i="63"/>
  <c r="K19" i="61"/>
  <c r="K25"/>
  <c r="K18"/>
  <c r="K21"/>
  <c r="K20"/>
  <c r="K23"/>
  <c r="K17"/>
  <c r="K22"/>
  <c r="K16"/>
  <c r="I192" i="63"/>
  <c r="K44" i="61" l="1"/>
  <c r="K47"/>
  <c r="E52"/>
  <c r="K33"/>
  <c r="E42"/>
  <c r="K188" i="63"/>
  <c r="K184"/>
  <c r="K186"/>
  <c r="K185"/>
  <c r="K171"/>
  <c r="K172"/>
  <c r="K152"/>
  <c r="K151"/>
  <c r="K159"/>
  <c r="G63" i="61" l="1"/>
  <c r="G53"/>
  <c r="G37"/>
  <c r="E37"/>
  <c r="G36"/>
  <c r="G31"/>
  <c r="G64"/>
  <c r="G60"/>
  <c r="G56"/>
  <c r="G200" i="63"/>
  <c r="G195"/>
  <c r="G188"/>
  <c r="G184"/>
  <c r="E184"/>
  <c r="G186"/>
  <c r="G199"/>
  <c r="G198"/>
  <c r="I191"/>
  <c r="G189"/>
  <c r="G185"/>
  <c r="E185"/>
  <c r="G196"/>
  <c r="G197"/>
  <c r="I190"/>
  <c r="G201"/>
  <c r="E194"/>
  <c r="G187"/>
  <c r="C187"/>
  <c r="E193"/>
  <c r="G16" i="61"/>
  <c r="G17"/>
  <c r="K130" i="63"/>
  <c r="K132"/>
  <c r="K135"/>
  <c r="G135"/>
  <c r="K134"/>
  <c r="I134"/>
  <c r="K131"/>
  <c r="G144"/>
  <c r="G138" l="1"/>
  <c r="C138"/>
  <c r="J249" i="60"/>
  <c r="K249" s="1"/>
  <c r="L249" s="1"/>
  <c r="N249" s="1"/>
  <c r="J246" l="1"/>
  <c r="K246" s="1"/>
  <c r="L246" s="1"/>
  <c r="N246" s="1"/>
  <c r="J250"/>
  <c r="K250" s="1"/>
  <c r="L250" s="1"/>
  <c r="N250" s="1"/>
  <c r="J245"/>
  <c r="K245" s="1"/>
  <c r="L245" s="1"/>
  <c r="N245" s="1"/>
  <c r="J267"/>
  <c r="K267" s="1"/>
  <c r="L267" s="1"/>
  <c r="N267" s="1"/>
  <c r="J265"/>
  <c r="K265" s="1"/>
  <c r="L265" s="1"/>
  <c r="N265" s="1"/>
  <c r="J262"/>
  <c r="K262" s="1"/>
  <c r="L262" s="1"/>
  <c r="N262" s="1"/>
  <c r="J258"/>
  <c r="K258" s="1"/>
  <c r="L258" s="1"/>
  <c r="N258" s="1"/>
  <c r="J271"/>
  <c r="K271" s="1"/>
  <c r="L271" s="1"/>
  <c r="N271" s="1"/>
  <c r="J270"/>
  <c r="K270" s="1"/>
  <c r="L270" s="1"/>
  <c r="N270" s="1"/>
  <c r="J254"/>
  <c r="K254" s="1"/>
  <c r="L254" s="1"/>
  <c r="N254" s="1"/>
  <c r="J252"/>
  <c r="K252" s="1"/>
  <c r="L252" s="1"/>
  <c r="N252" s="1"/>
  <c r="J251"/>
  <c r="K251" s="1"/>
  <c r="L251" s="1"/>
  <c r="N251" s="1"/>
  <c r="J269"/>
  <c r="K269" s="1"/>
  <c r="L269" s="1"/>
  <c r="N269" s="1"/>
  <c r="J268"/>
  <c r="K268" s="1"/>
  <c r="L268" s="1"/>
  <c r="N268" s="1"/>
  <c r="J266"/>
  <c r="K266" s="1"/>
  <c r="L266" s="1"/>
  <c r="N266" s="1"/>
  <c r="J248"/>
  <c r="K248" s="1"/>
  <c r="L248" s="1"/>
  <c r="N248" s="1"/>
  <c r="J264"/>
  <c r="K264" s="1"/>
  <c r="L264" s="1"/>
  <c r="N264" s="1"/>
  <c r="J244"/>
  <c r="K244" s="1"/>
  <c r="L244" s="1"/>
  <c r="N244" s="1"/>
  <c r="J263"/>
  <c r="K263" s="1"/>
  <c r="L263" s="1"/>
  <c r="N263" s="1"/>
  <c r="J247"/>
  <c r="K247" s="1"/>
  <c r="L247" s="1"/>
  <c r="N247" s="1"/>
  <c r="J261"/>
  <c r="K261" s="1"/>
  <c r="L261" s="1"/>
  <c r="N261" s="1"/>
  <c r="J253"/>
  <c r="K253" s="1"/>
  <c r="L253" s="1"/>
  <c r="N253" s="1"/>
  <c r="J260"/>
  <c r="K260" s="1"/>
  <c r="L260" s="1"/>
  <c r="N260" s="1"/>
  <c r="J242"/>
  <c r="K242" s="1"/>
  <c r="L242" s="1"/>
  <c r="N242" s="1"/>
  <c r="K111" i="63"/>
  <c r="K112"/>
  <c r="K122"/>
  <c r="K120"/>
  <c r="K92"/>
  <c r="K93"/>
  <c r="K91"/>
  <c r="K101"/>
  <c r="J201" i="60"/>
  <c r="K201" s="1"/>
  <c r="L201" s="1"/>
  <c r="N201" s="1"/>
  <c r="K71" i="63"/>
  <c r="K73"/>
  <c r="K72"/>
  <c r="K82"/>
  <c r="K53"/>
  <c r="K52"/>
  <c r="K36"/>
  <c r="K35"/>
  <c r="K33"/>
  <c r="K34"/>
  <c r="K44"/>
  <c r="K15"/>
  <c r="K25"/>
  <c r="M33" i="61"/>
  <c r="I18"/>
  <c r="J366" i="60"/>
  <c r="K366" s="1"/>
  <c r="L366" s="1"/>
  <c r="N366" s="1"/>
  <c r="J365"/>
  <c r="K365" s="1"/>
  <c r="L365" s="1"/>
  <c r="N365" s="1"/>
  <c r="J347"/>
  <c r="K347" s="1"/>
  <c r="L347" s="1"/>
  <c r="N347" s="1"/>
  <c r="J364"/>
  <c r="K364" s="1"/>
  <c r="L364" s="1"/>
  <c r="N364" s="1"/>
  <c r="J363"/>
  <c r="K363" s="1"/>
  <c r="L363" s="1"/>
  <c r="N363" s="1"/>
  <c r="J362"/>
  <c r="K362" s="1"/>
  <c r="L362" s="1"/>
  <c r="N362" s="1"/>
  <c r="J361"/>
  <c r="K361" s="1"/>
  <c r="L361" s="1"/>
  <c r="N361" s="1"/>
  <c r="J360"/>
  <c r="K360" s="1"/>
  <c r="L360" s="1"/>
  <c r="N360" s="1"/>
  <c r="J359"/>
  <c r="K359" s="1"/>
  <c r="L359" s="1"/>
  <c r="N359" s="1"/>
  <c r="J348"/>
  <c r="K348" s="1"/>
  <c r="L348" s="1"/>
  <c r="N348" s="1"/>
  <c r="J358"/>
  <c r="K358" s="1"/>
  <c r="L358" s="1"/>
  <c r="N358" s="1"/>
  <c r="J357"/>
  <c r="K357" s="1"/>
  <c r="L357" s="1"/>
  <c r="N357" s="1"/>
  <c r="J346"/>
  <c r="K346" s="1"/>
  <c r="L346" s="1"/>
  <c r="N346" s="1"/>
  <c r="J345"/>
  <c r="K345" s="1"/>
  <c r="L345" s="1"/>
  <c r="N345" s="1"/>
  <c r="J354"/>
  <c r="K354" s="1"/>
  <c r="L354" s="1"/>
  <c r="N354" s="1"/>
  <c r="J353"/>
  <c r="K353" s="1"/>
  <c r="L353" s="1"/>
  <c r="N353" s="1"/>
  <c r="J352"/>
  <c r="K352" s="1"/>
  <c r="L352" s="1"/>
  <c r="N352" s="1"/>
  <c r="J351"/>
  <c r="K351" s="1"/>
  <c r="L351" s="1"/>
  <c r="N351" s="1"/>
  <c r="J350"/>
  <c r="K350" s="1"/>
  <c r="L350" s="1"/>
  <c r="N350" s="1"/>
  <c r="J349"/>
  <c r="K349" s="1"/>
  <c r="L349" s="1"/>
  <c r="N349" s="1"/>
  <c r="J342"/>
  <c r="K342" s="1"/>
  <c r="L342" s="1"/>
  <c r="N342" s="1"/>
  <c r="J344"/>
  <c r="K344" s="1"/>
  <c r="L344" s="1"/>
  <c r="N344" s="1"/>
  <c r="J343"/>
  <c r="K343" s="1"/>
  <c r="L343" s="1"/>
  <c r="N343" s="1"/>
  <c r="J341"/>
  <c r="K341" s="1"/>
  <c r="L341" s="1"/>
  <c r="N341" s="1"/>
  <c r="J340"/>
  <c r="K340" s="1"/>
  <c r="L340" s="1"/>
  <c r="N340" s="1"/>
  <c r="G65" i="62"/>
  <c r="F65"/>
  <c r="C65"/>
  <c r="D65"/>
  <c r="E65"/>
  <c r="H62" l="1"/>
  <c r="H30"/>
  <c r="H53"/>
  <c r="M47" i="61"/>
  <c r="I43"/>
  <c r="I16"/>
  <c r="I26"/>
  <c r="I46"/>
  <c r="I29"/>
  <c r="I39"/>
  <c r="I20"/>
  <c r="I24"/>
  <c r="I50"/>
  <c r="I17"/>
  <c r="I22"/>
  <c r="I151" i="63"/>
  <c r="I161"/>
  <c r="I152"/>
  <c r="I153"/>
  <c r="I133"/>
  <c r="I136"/>
  <c r="I111"/>
  <c r="I115"/>
  <c r="I121"/>
  <c r="I92"/>
  <c r="I100"/>
  <c r="I104"/>
  <c r="I94"/>
  <c r="I95"/>
  <c r="I91"/>
  <c r="I71"/>
  <c r="I74"/>
  <c r="I75"/>
  <c r="I84"/>
  <c r="I72"/>
  <c r="I53"/>
  <c r="I60"/>
  <c r="I55"/>
  <c r="I54"/>
  <c r="I52"/>
  <c r="I38"/>
  <c r="I35"/>
  <c r="I42"/>
  <c r="I33"/>
  <c r="I18"/>
  <c r="I15"/>
  <c r="I16"/>
  <c r="I19"/>
  <c r="J297" i="60"/>
  <c r="K297" s="1"/>
  <c r="L297" s="1"/>
  <c r="N297" s="1"/>
  <c r="J293"/>
  <c r="K293" s="1"/>
  <c r="L293" s="1"/>
  <c r="N293" s="1"/>
  <c r="J219"/>
  <c r="K219" s="1"/>
  <c r="L219" s="1"/>
  <c r="N219" s="1"/>
  <c r="J173"/>
  <c r="K173" s="1"/>
  <c r="L173" s="1"/>
  <c r="N173" s="1"/>
  <c r="J103"/>
  <c r="K103" s="1"/>
  <c r="L103" s="1"/>
  <c r="N103" s="1"/>
  <c r="J30"/>
  <c r="K30" s="1"/>
  <c r="L30" s="1"/>
  <c r="N30" s="1"/>
  <c r="J71"/>
  <c r="K71" s="1"/>
  <c r="L71" s="1"/>
  <c r="N71" s="1"/>
  <c r="J68"/>
  <c r="K68" s="1"/>
  <c r="L68" s="1"/>
  <c r="N68" s="1"/>
  <c r="M46" i="61" l="1"/>
  <c r="G125" i="63"/>
  <c r="J189" i="60"/>
  <c r="K189" s="1"/>
  <c r="L189" s="1"/>
  <c r="N189" s="1"/>
  <c r="C20" i="61"/>
  <c r="C94" i="63"/>
  <c r="J64" i="60"/>
  <c r="K64" s="1"/>
  <c r="L64" s="1"/>
  <c r="N64" s="1"/>
  <c r="C33" i="63"/>
  <c r="H61" i="62"/>
  <c r="M44" i="61"/>
  <c r="M51"/>
  <c r="G43"/>
  <c r="G19"/>
  <c r="G26"/>
  <c r="G28"/>
  <c r="G58"/>
  <c r="G25"/>
  <c r="G41"/>
  <c r="G29"/>
  <c r="G18"/>
  <c r="G62"/>
  <c r="G39"/>
  <c r="G57"/>
  <c r="G21"/>
  <c r="G20"/>
  <c r="G23"/>
  <c r="G24"/>
  <c r="G34"/>
  <c r="G50"/>
  <c r="G40"/>
  <c r="G35"/>
  <c r="G30"/>
  <c r="G61"/>
  <c r="G22"/>
  <c r="G27"/>
  <c r="G178" i="63"/>
  <c r="G179"/>
  <c r="G171"/>
  <c r="G174"/>
  <c r="G166"/>
  <c r="G151"/>
  <c r="G156"/>
  <c r="G165"/>
  <c r="G157"/>
  <c r="G153"/>
  <c r="G155"/>
  <c r="G154"/>
  <c r="G163"/>
  <c r="G158"/>
  <c r="G164"/>
  <c r="G130"/>
  <c r="G132"/>
  <c r="G139"/>
  <c r="G133"/>
  <c r="G145"/>
  <c r="G131"/>
  <c r="G136"/>
  <c r="G137"/>
  <c r="G140"/>
  <c r="G143"/>
  <c r="G146"/>
  <c r="G119"/>
  <c r="G111"/>
  <c r="G112"/>
  <c r="G115"/>
  <c r="G123"/>
  <c r="G116"/>
  <c r="G114"/>
  <c r="G124"/>
  <c r="G113"/>
  <c r="G92"/>
  <c r="G93"/>
  <c r="G106"/>
  <c r="G103"/>
  <c r="G94"/>
  <c r="G95"/>
  <c r="G98"/>
  <c r="G91"/>
  <c r="G81"/>
  <c r="G86"/>
  <c r="G71"/>
  <c r="G74"/>
  <c r="G73"/>
  <c r="G76"/>
  <c r="G75"/>
  <c r="G85"/>
  <c r="G79"/>
  <c r="G78"/>
  <c r="G72"/>
  <c r="G77"/>
  <c r="G66"/>
  <c r="G53"/>
  <c r="G56"/>
  <c r="G62"/>
  <c r="G55"/>
  <c r="G59"/>
  <c r="G54"/>
  <c r="G52"/>
  <c r="G45"/>
  <c r="G36"/>
  <c r="G35"/>
  <c r="G47"/>
  <c r="G46"/>
  <c r="G37"/>
  <c r="G33"/>
  <c r="G34"/>
  <c r="G28"/>
  <c r="G18"/>
  <c r="G15"/>
  <c r="G16"/>
  <c r="G20"/>
  <c r="G24"/>
  <c r="G19"/>
  <c r="G21"/>
  <c r="G17"/>
  <c r="G27"/>
  <c r="J284" i="60"/>
  <c r="K284" s="1"/>
  <c r="L284" s="1"/>
  <c r="N284" s="1"/>
  <c r="J283"/>
  <c r="K283" s="1"/>
  <c r="L283" s="1"/>
  <c r="N283" s="1"/>
  <c r="J292"/>
  <c r="K292" s="1"/>
  <c r="L292" s="1"/>
  <c r="N292" s="1"/>
  <c r="J257"/>
  <c r="K257" s="1"/>
  <c r="L257" s="1"/>
  <c r="N257" s="1"/>
  <c r="J216"/>
  <c r="K216" s="1"/>
  <c r="L216" s="1"/>
  <c r="N216" s="1"/>
  <c r="J139"/>
  <c r="K139" s="1"/>
  <c r="L139" s="1"/>
  <c r="N139" s="1"/>
  <c r="J109" l="1"/>
  <c r="K109" s="1"/>
  <c r="L109" s="1"/>
  <c r="N109" s="1"/>
  <c r="J73"/>
  <c r="K73" s="1"/>
  <c r="L73" s="1"/>
  <c r="N73" s="1"/>
  <c r="J70"/>
  <c r="K70" s="1"/>
  <c r="L70" s="1"/>
  <c r="N70" s="1"/>
  <c r="J58"/>
  <c r="K58" s="1"/>
  <c r="L58" s="1"/>
  <c r="N58" s="1"/>
  <c r="J84"/>
  <c r="K84" s="1"/>
  <c r="L84" s="1"/>
  <c r="N84" s="1"/>
  <c r="J83"/>
  <c r="K83" s="1"/>
  <c r="L83" s="1"/>
  <c r="N83" s="1"/>
  <c r="E21" i="61"/>
  <c r="E172" i="63"/>
  <c r="J26" i="60"/>
  <c r="K26" s="1"/>
  <c r="L26" s="1"/>
  <c r="N26" s="1"/>
  <c r="J29"/>
  <c r="K29" s="1"/>
  <c r="L29" s="1"/>
  <c r="N29" s="1"/>
  <c r="J52"/>
  <c r="K52" s="1"/>
  <c r="L52" s="1"/>
  <c r="N52" s="1"/>
  <c r="J23"/>
  <c r="K23" s="1"/>
  <c r="L23" s="1"/>
  <c r="N23" s="1"/>
  <c r="J51"/>
  <c r="K51" s="1"/>
  <c r="L51" s="1"/>
  <c r="N51" s="1"/>
  <c r="J50"/>
  <c r="K50" s="1"/>
  <c r="L50" s="1"/>
  <c r="N50" s="1"/>
  <c r="J49"/>
  <c r="K49" s="1"/>
  <c r="L49" s="1"/>
  <c r="N49" s="1"/>
  <c r="J48"/>
  <c r="K48" s="1"/>
  <c r="L48" s="1"/>
  <c r="N48" s="1"/>
  <c r="J47"/>
  <c r="K47" s="1"/>
  <c r="L47" s="1"/>
  <c r="N47" s="1"/>
  <c r="J46"/>
  <c r="K46" s="1"/>
  <c r="L46" s="1"/>
  <c r="N46" s="1"/>
  <c r="J22"/>
  <c r="K22" s="1"/>
  <c r="L22" s="1"/>
  <c r="N22" s="1"/>
  <c r="J45"/>
  <c r="K45" s="1"/>
  <c r="L45" s="1"/>
  <c r="N45" s="1"/>
  <c r="J44"/>
  <c r="K44" s="1"/>
  <c r="L44" s="1"/>
  <c r="N44" s="1"/>
  <c r="J43"/>
  <c r="K43" s="1"/>
  <c r="L43" s="1"/>
  <c r="N43" s="1"/>
  <c r="J42"/>
  <c r="K42" s="1"/>
  <c r="L42" s="1"/>
  <c r="N42" s="1"/>
  <c r="J41"/>
  <c r="K41" s="1"/>
  <c r="L41" s="1"/>
  <c r="N41" s="1"/>
  <c r="E131" i="63"/>
  <c r="J239" i="60"/>
  <c r="K239" s="1"/>
  <c r="L239" s="1"/>
  <c r="N239" s="1"/>
  <c r="E80" i="63"/>
  <c r="E77"/>
  <c r="C83"/>
  <c r="J318" i="60"/>
  <c r="K318" s="1"/>
  <c r="L318" s="1"/>
  <c r="N318" s="1"/>
  <c r="J290"/>
  <c r="K290" s="1"/>
  <c r="L290" s="1"/>
  <c r="N290" s="1"/>
  <c r="J289"/>
  <c r="K289" s="1"/>
  <c r="L289" s="1"/>
  <c r="N289" s="1"/>
  <c r="J240"/>
  <c r="K240" s="1"/>
  <c r="L240" s="1"/>
  <c r="N240" s="1"/>
  <c r="H17" i="62"/>
  <c r="H23"/>
  <c r="H33"/>
  <c r="H41"/>
  <c r="H46"/>
  <c r="H38"/>
  <c r="H47"/>
  <c r="H54"/>
  <c r="H35"/>
  <c r="H49"/>
  <c r="H55"/>
  <c r="H50"/>
  <c r="M42" i="61"/>
  <c r="E16"/>
  <c r="E19"/>
  <c r="E49"/>
  <c r="E23"/>
  <c r="E17"/>
  <c r="E45"/>
  <c r="E27"/>
  <c r="E176" i="63"/>
  <c r="E151"/>
  <c r="E155"/>
  <c r="E132"/>
  <c r="E112"/>
  <c r="E114"/>
  <c r="E113"/>
  <c r="J220" i="60"/>
  <c r="K220" s="1"/>
  <c r="L220" s="1"/>
  <c r="N220" s="1"/>
  <c r="E91" i="63"/>
  <c r="J181" i="60"/>
  <c r="K181" s="1"/>
  <c r="L181" s="1"/>
  <c r="N181" s="1"/>
  <c r="J128"/>
  <c r="K128" s="1"/>
  <c r="L128" s="1"/>
  <c r="N128" s="1"/>
  <c r="E93" i="63"/>
  <c r="E99"/>
  <c r="E71"/>
  <c r="E58"/>
  <c r="E61"/>
  <c r="E64"/>
  <c r="E52"/>
  <c r="J91" i="60"/>
  <c r="K91" s="1"/>
  <c r="L91" s="1"/>
  <c r="N91" s="1"/>
  <c r="E34" i="63"/>
  <c r="J63" i="60"/>
  <c r="K63" s="1"/>
  <c r="L63" s="1"/>
  <c r="N63" s="1"/>
  <c r="E23" i="63"/>
  <c r="E15"/>
  <c r="J24" i="60"/>
  <c r="K24" s="1"/>
  <c r="L24" s="1"/>
  <c r="N24" s="1"/>
  <c r="C96" i="63"/>
  <c r="J186" i="60"/>
  <c r="K186" s="1"/>
  <c r="L186" s="1"/>
  <c r="N186" s="1"/>
  <c r="H18" i="62"/>
  <c r="C30" i="61"/>
  <c r="C48"/>
  <c r="C28"/>
  <c r="C58"/>
  <c r="C54"/>
  <c r="C41"/>
  <c r="C57"/>
  <c r="C32"/>
  <c r="C38"/>
  <c r="C59"/>
  <c r="C34"/>
  <c r="C55"/>
  <c r="C40"/>
  <c r="C17"/>
  <c r="C35"/>
  <c r="C22"/>
  <c r="C16"/>
  <c r="C162" i="63"/>
  <c r="C160"/>
  <c r="C156"/>
  <c r="C151"/>
  <c r="C154"/>
  <c r="C130"/>
  <c r="C139"/>
  <c r="C142"/>
  <c r="C137"/>
  <c r="C140"/>
  <c r="C141"/>
  <c r="C118"/>
  <c r="C117"/>
  <c r="C102"/>
  <c r="C105"/>
  <c r="C91"/>
  <c r="C97"/>
  <c r="C177"/>
  <c r="C175"/>
  <c r="C173"/>
  <c r="C78"/>
  <c r="C76"/>
  <c r="C71"/>
  <c r="C53"/>
  <c r="C56"/>
  <c r="C57"/>
  <c r="C65"/>
  <c r="C52"/>
  <c r="C63"/>
  <c r="C43"/>
  <c r="C41"/>
  <c r="C39"/>
  <c r="C40"/>
  <c r="C20"/>
  <c r="C26"/>
  <c r="C17"/>
  <c r="C22"/>
  <c r="C15"/>
  <c r="M36" i="61"/>
  <c r="M43"/>
  <c r="M56"/>
  <c r="M26"/>
  <c r="M25"/>
  <c r="M64"/>
  <c r="M29"/>
  <c r="M63"/>
  <c r="M18"/>
  <c r="M62"/>
  <c r="M39"/>
  <c r="M53"/>
  <c r="M60"/>
  <c r="M31"/>
  <c r="M20"/>
  <c r="M24"/>
  <c r="M50"/>
  <c r="M61"/>
  <c r="M19"/>
  <c r="M21"/>
  <c r="M49"/>
  <c r="M23"/>
  <c r="M37"/>
  <c r="M52"/>
  <c r="M45"/>
  <c r="M27"/>
  <c r="M30"/>
  <c r="M48"/>
  <c r="M28"/>
  <c r="M58"/>
  <c r="M54"/>
  <c r="M41"/>
  <c r="M57"/>
  <c r="M32"/>
  <c r="M38"/>
  <c r="M59"/>
  <c r="M34"/>
  <c r="M55"/>
  <c r="M40"/>
  <c r="M17"/>
  <c r="M35"/>
  <c r="M22"/>
  <c r="H64" i="62"/>
  <c r="H63"/>
  <c r="H25"/>
  <c r="H51"/>
  <c r="H37"/>
  <c r="H60"/>
  <c r="H59"/>
  <c r="H45"/>
  <c r="H52"/>
  <c r="H44"/>
  <c r="H43"/>
  <c r="H39"/>
  <c r="H22"/>
  <c r="H42"/>
  <c r="H36"/>
  <c r="H26"/>
  <c r="H27"/>
  <c r="H24"/>
  <c r="H48"/>
  <c r="H58"/>
  <c r="H57"/>
  <c r="H19"/>
  <c r="H56"/>
  <c r="H29"/>
  <c r="H34"/>
  <c r="H20"/>
  <c r="M16" i="61"/>
  <c r="J356" i="60"/>
  <c r="K356" s="1"/>
  <c r="L356" s="1"/>
  <c r="N356" s="1"/>
  <c r="J355"/>
  <c r="K355" s="1"/>
  <c r="L355" s="1"/>
  <c r="N355" s="1"/>
  <c r="J335"/>
  <c r="K335" s="1"/>
  <c r="L335" s="1"/>
  <c r="N335" s="1"/>
  <c r="J320"/>
  <c r="K320" s="1"/>
  <c r="L320" s="1"/>
  <c r="N320" s="1"/>
  <c r="J334"/>
  <c r="K334" s="1"/>
  <c r="L334" s="1"/>
  <c r="N334" s="1"/>
  <c r="J333"/>
  <c r="K333" s="1"/>
  <c r="L333" s="1"/>
  <c r="N333" s="1"/>
  <c r="J332"/>
  <c r="K332" s="1"/>
  <c r="L332" s="1"/>
  <c r="N332" s="1"/>
  <c r="J331"/>
  <c r="K331" s="1"/>
  <c r="L331" s="1"/>
  <c r="N331" s="1"/>
  <c r="J330"/>
  <c r="K330" s="1"/>
  <c r="L330" s="1"/>
  <c r="N330" s="1"/>
  <c r="J329"/>
  <c r="K329" s="1"/>
  <c r="L329" s="1"/>
  <c r="N329" s="1"/>
  <c r="J328"/>
  <c r="K328" s="1"/>
  <c r="L328" s="1"/>
  <c r="N328" s="1"/>
  <c r="J327"/>
  <c r="K327" s="1"/>
  <c r="L327" s="1"/>
  <c r="N327" s="1"/>
  <c r="J319"/>
  <c r="K319" s="1"/>
  <c r="L319" s="1"/>
  <c r="N319" s="1"/>
  <c r="J325"/>
  <c r="K325" s="1"/>
  <c r="L325" s="1"/>
  <c r="N325" s="1"/>
  <c r="J322"/>
  <c r="K322" s="1"/>
  <c r="L322" s="1"/>
  <c r="N322" s="1"/>
  <c r="J324"/>
  <c r="K324" s="1"/>
  <c r="L324" s="1"/>
  <c r="N324" s="1"/>
  <c r="J326"/>
  <c r="K326" s="1"/>
  <c r="L326" s="1"/>
  <c r="N326" s="1"/>
  <c r="J323"/>
  <c r="K323" s="1"/>
  <c r="L323" s="1"/>
  <c r="N323" s="1"/>
  <c r="J306"/>
  <c r="K306" s="1"/>
  <c r="L306" s="1"/>
  <c r="N306" s="1"/>
  <c r="J304"/>
  <c r="K304" s="1"/>
  <c r="L304" s="1"/>
  <c r="N304" s="1"/>
  <c r="J299"/>
  <c r="K299" s="1"/>
  <c r="L299" s="1"/>
  <c r="N299" s="1"/>
  <c r="J303"/>
  <c r="K303" s="1"/>
  <c r="L303" s="1"/>
  <c r="N303" s="1"/>
  <c r="J301"/>
  <c r="K301" s="1"/>
  <c r="L301" s="1"/>
  <c r="N301" s="1"/>
  <c r="J313"/>
  <c r="K313" s="1"/>
  <c r="L313" s="1"/>
  <c r="N313" s="1"/>
  <c r="J312"/>
  <c r="K312" s="1"/>
  <c r="L312" s="1"/>
  <c r="N312" s="1"/>
  <c r="J311"/>
  <c r="K311" s="1"/>
  <c r="L311" s="1"/>
  <c r="N311" s="1"/>
  <c r="J310"/>
  <c r="K310" s="1"/>
  <c r="L310" s="1"/>
  <c r="N310" s="1"/>
  <c r="J288"/>
  <c r="K288" s="1"/>
  <c r="L288" s="1"/>
  <c r="N288" s="1"/>
  <c r="J285"/>
  <c r="K285" s="1"/>
  <c r="L285" s="1"/>
  <c r="N285" s="1"/>
  <c r="J309"/>
  <c r="K309" s="1"/>
  <c r="L309" s="1"/>
  <c r="N309" s="1"/>
  <c r="J308"/>
  <c r="K308" s="1"/>
  <c r="L308" s="1"/>
  <c r="N308" s="1"/>
  <c r="J307"/>
  <c r="K307" s="1"/>
  <c r="L307" s="1"/>
  <c r="N307" s="1"/>
  <c r="J305"/>
  <c r="K305" s="1"/>
  <c r="L305" s="1"/>
  <c r="N305" s="1"/>
  <c r="J280"/>
  <c r="K280" s="1"/>
  <c r="L280" s="1"/>
  <c r="N280" s="1"/>
  <c r="J302"/>
  <c r="K302" s="1"/>
  <c r="L302" s="1"/>
  <c r="N302" s="1"/>
  <c r="J300"/>
  <c r="K300" s="1"/>
  <c r="L300" s="1"/>
  <c r="N300" s="1"/>
  <c r="J276"/>
  <c r="K276" s="1"/>
  <c r="L276" s="1"/>
  <c r="N276" s="1"/>
  <c r="J298"/>
  <c r="K298" s="1"/>
  <c r="L298" s="1"/>
  <c r="N298" s="1"/>
  <c r="J296"/>
  <c r="K296" s="1"/>
  <c r="L296" s="1"/>
  <c r="N296" s="1"/>
  <c r="J279"/>
  <c r="K279" s="1"/>
  <c r="L279" s="1"/>
  <c r="N279" s="1"/>
  <c r="J291"/>
  <c r="K291" s="1"/>
  <c r="L291" s="1"/>
  <c r="N291" s="1"/>
  <c r="J287"/>
  <c r="K287" s="1"/>
  <c r="L287" s="1"/>
  <c r="N287" s="1"/>
  <c r="J286"/>
  <c r="K286" s="1"/>
  <c r="L286" s="1"/>
  <c r="N286" s="1"/>
  <c r="J277"/>
  <c r="K277" s="1"/>
  <c r="L277" s="1"/>
  <c r="N277" s="1"/>
  <c r="J295"/>
  <c r="K295" s="1"/>
  <c r="L295" s="1"/>
  <c r="N295" s="1"/>
  <c r="J294"/>
  <c r="K294" s="1"/>
  <c r="L294" s="1"/>
  <c r="N294" s="1"/>
  <c r="J282"/>
  <c r="K282" s="1"/>
  <c r="L282" s="1"/>
  <c r="N282" s="1"/>
  <c r="J278"/>
  <c r="K278" s="1"/>
  <c r="L278" s="1"/>
  <c r="N278" s="1"/>
  <c r="J256"/>
  <c r="K256" s="1"/>
  <c r="L256" s="1"/>
  <c r="N256" s="1"/>
  <c r="J243"/>
  <c r="K243" s="1"/>
  <c r="L243" s="1"/>
  <c r="N243" s="1"/>
  <c r="J259"/>
  <c r="K259" s="1"/>
  <c r="L259" s="1"/>
  <c r="N259" s="1"/>
  <c r="J255"/>
  <c r="K255" s="1"/>
  <c r="L255" s="1"/>
  <c r="N255" s="1"/>
  <c r="J227"/>
  <c r="K227" s="1"/>
  <c r="L227" s="1"/>
  <c r="N227" s="1"/>
  <c r="J225"/>
  <c r="K225" s="1"/>
  <c r="L225" s="1"/>
  <c r="N225" s="1"/>
  <c r="J223"/>
  <c r="K223" s="1"/>
  <c r="L223" s="1"/>
  <c r="N223" s="1"/>
  <c r="J221"/>
  <c r="K221" s="1"/>
  <c r="L221" s="1"/>
  <c r="N221" s="1"/>
  <c r="J222"/>
  <c r="K222" s="1"/>
  <c r="L222" s="1"/>
  <c r="N222" s="1"/>
  <c r="J234"/>
  <c r="K234" s="1"/>
  <c r="L234" s="1"/>
  <c r="N234" s="1"/>
  <c r="J233"/>
  <c r="K233" s="1"/>
  <c r="L233" s="1"/>
  <c r="N233" s="1"/>
  <c r="J232"/>
  <c r="K232" s="1"/>
  <c r="L232" s="1"/>
  <c r="N232" s="1"/>
  <c r="J231"/>
  <c r="K231" s="1"/>
  <c r="L231" s="1"/>
  <c r="N231" s="1"/>
  <c r="J230"/>
  <c r="K230" s="1"/>
  <c r="L230" s="1"/>
  <c r="N230" s="1"/>
  <c r="J229"/>
  <c r="K229" s="1"/>
  <c r="L229" s="1"/>
  <c r="N229" s="1"/>
  <c r="J228"/>
  <c r="K228" s="1"/>
  <c r="L228" s="1"/>
  <c r="N228" s="1"/>
  <c r="J226"/>
  <c r="K226" s="1"/>
  <c r="L226" s="1"/>
  <c r="N226" s="1"/>
  <c r="J224"/>
  <c r="K224" s="1"/>
  <c r="L224" s="1"/>
  <c r="N224" s="1"/>
  <c r="J215"/>
  <c r="K215" s="1"/>
  <c r="L215" s="1"/>
  <c r="N215" s="1"/>
  <c r="J211"/>
  <c r="K211" s="1"/>
  <c r="L211" s="1"/>
  <c r="N211" s="1"/>
  <c r="J214"/>
  <c r="K214" s="1"/>
  <c r="L214" s="1"/>
  <c r="N214" s="1"/>
  <c r="J212"/>
  <c r="K212" s="1"/>
  <c r="L212" s="1"/>
  <c r="N212" s="1"/>
  <c r="J213"/>
  <c r="K213" s="1"/>
  <c r="L213" s="1"/>
  <c r="N213" s="1"/>
  <c r="J218"/>
  <c r="K218" s="1"/>
  <c r="L218" s="1"/>
  <c r="N218" s="1"/>
  <c r="J200"/>
  <c r="K200" s="1"/>
  <c r="L200" s="1"/>
  <c r="N200" s="1"/>
  <c r="J196"/>
  <c r="K196" s="1"/>
  <c r="L196" s="1"/>
  <c r="N196" s="1"/>
  <c r="J193"/>
  <c r="K193" s="1"/>
  <c r="L193" s="1"/>
  <c r="N193" s="1"/>
  <c r="J190"/>
  <c r="K190" s="1"/>
  <c r="L190" s="1"/>
  <c r="N190" s="1"/>
  <c r="J198"/>
  <c r="K198" s="1"/>
  <c r="L198" s="1"/>
  <c r="N198" s="1"/>
  <c r="J192"/>
  <c r="K192" s="1"/>
  <c r="L192" s="1"/>
  <c r="N192" s="1"/>
  <c r="J206"/>
  <c r="K206" s="1"/>
  <c r="L206" s="1"/>
  <c r="N206" s="1"/>
  <c r="J205"/>
  <c r="K205" s="1"/>
  <c r="L205" s="1"/>
  <c r="N205" s="1"/>
  <c r="J204"/>
  <c r="K204" s="1"/>
  <c r="L204" s="1"/>
  <c r="N204" s="1"/>
  <c r="J203"/>
  <c r="K203" s="1"/>
  <c r="L203" s="1"/>
  <c r="N203" s="1"/>
  <c r="J176"/>
  <c r="K176" s="1"/>
  <c r="L176" s="1"/>
  <c r="N176" s="1"/>
  <c r="J179"/>
  <c r="K179" s="1"/>
  <c r="L179" s="1"/>
  <c r="N179" s="1"/>
  <c r="J202"/>
  <c r="K202" s="1"/>
  <c r="L202" s="1"/>
  <c r="N202" s="1"/>
  <c r="J180"/>
  <c r="K180" s="1"/>
  <c r="L180" s="1"/>
  <c r="N180" s="1"/>
  <c r="J199"/>
  <c r="K199" s="1"/>
  <c r="L199" s="1"/>
  <c r="N199" s="1"/>
  <c r="J177"/>
  <c r="K177" s="1"/>
  <c r="L177" s="1"/>
  <c r="N177" s="1"/>
  <c r="J195"/>
  <c r="K195" s="1"/>
  <c r="L195" s="1"/>
  <c r="N195" s="1"/>
  <c r="J174"/>
  <c r="K174" s="1"/>
  <c r="L174" s="1"/>
  <c r="N174" s="1"/>
  <c r="J182"/>
  <c r="K182" s="1"/>
  <c r="L182" s="1"/>
  <c r="N182" s="1"/>
  <c r="J172"/>
  <c r="K172" s="1"/>
  <c r="L172" s="1"/>
  <c r="N172" s="1"/>
  <c r="J191"/>
  <c r="K191" s="1"/>
  <c r="L191" s="1"/>
  <c r="N191" s="1"/>
  <c r="J187"/>
  <c r="K187" s="1"/>
  <c r="L187" s="1"/>
  <c r="N187" s="1"/>
  <c r="J185"/>
  <c r="K185" s="1"/>
  <c r="L185" s="1"/>
  <c r="N185" s="1"/>
  <c r="J171"/>
  <c r="K171" s="1"/>
  <c r="L171" s="1"/>
  <c r="N171" s="1"/>
  <c r="J170"/>
  <c r="K170" s="1"/>
  <c r="L170" s="1"/>
  <c r="N170" s="1"/>
  <c r="J169"/>
  <c r="K169" s="1"/>
  <c r="L169" s="1"/>
  <c r="N169" s="1"/>
  <c r="J175"/>
  <c r="K175" s="1"/>
  <c r="L175" s="1"/>
  <c r="N175" s="1"/>
  <c r="J197"/>
  <c r="K197" s="1"/>
  <c r="L197" s="1"/>
  <c r="N197" s="1"/>
  <c r="J194"/>
  <c r="K194" s="1"/>
  <c r="L194" s="1"/>
  <c r="N194" s="1"/>
  <c r="J188"/>
  <c r="K188" s="1"/>
  <c r="L188" s="1"/>
  <c r="N188" s="1"/>
  <c r="J178"/>
  <c r="K178" s="1"/>
  <c r="L178" s="1"/>
  <c r="N178" s="1"/>
  <c r="J167"/>
  <c r="K167" s="1"/>
  <c r="L167" s="1"/>
  <c r="N167" s="1"/>
  <c r="J184"/>
  <c r="K184" s="1"/>
  <c r="L184" s="1"/>
  <c r="N184" s="1"/>
  <c r="J183"/>
  <c r="K183" s="1"/>
  <c r="L183" s="1"/>
  <c r="N183" s="1"/>
  <c r="J168"/>
  <c r="K168" s="1"/>
  <c r="L168" s="1"/>
  <c r="N168" s="1"/>
  <c r="J165"/>
  <c r="K165" s="1"/>
  <c r="L165" s="1"/>
  <c r="N165" s="1"/>
  <c r="J149"/>
  <c r="K149" s="1"/>
  <c r="L149" s="1"/>
  <c r="N149" s="1"/>
  <c r="J147"/>
  <c r="K147" s="1"/>
  <c r="L147" s="1"/>
  <c r="N147" s="1"/>
  <c r="J145"/>
  <c r="K145" s="1"/>
  <c r="L145" s="1"/>
  <c r="N145" s="1"/>
  <c r="J143"/>
  <c r="K143" s="1"/>
  <c r="L143" s="1"/>
  <c r="N143" s="1"/>
  <c r="J140"/>
  <c r="K140" s="1"/>
  <c r="L140" s="1"/>
  <c r="N140" s="1"/>
  <c r="J144"/>
  <c r="K144" s="1"/>
  <c r="L144" s="1"/>
  <c r="N144" s="1"/>
  <c r="J142"/>
  <c r="K142" s="1"/>
  <c r="L142" s="1"/>
  <c r="N142" s="1"/>
  <c r="J160"/>
  <c r="K160" s="1"/>
  <c r="L160" s="1"/>
  <c r="N160" s="1"/>
  <c r="J159"/>
  <c r="K159" s="1"/>
  <c r="L159" s="1"/>
  <c r="N159" s="1"/>
  <c r="J158"/>
  <c r="K158" s="1"/>
  <c r="L158" s="1"/>
  <c r="N158" s="1"/>
  <c r="J157"/>
  <c r="K157" s="1"/>
  <c r="L157" s="1"/>
  <c r="N157" s="1"/>
  <c r="J156"/>
  <c r="K156" s="1"/>
  <c r="L156" s="1"/>
  <c r="N156" s="1"/>
  <c r="J155"/>
  <c r="K155" s="1"/>
  <c r="L155" s="1"/>
  <c r="N155" s="1"/>
  <c r="J154"/>
  <c r="K154" s="1"/>
  <c r="L154" s="1"/>
  <c r="N154" s="1"/>
  <c r="J153"/>
  <c r="K153" s="1"/>
  <c r="L153" s="1"/>
  <c r="N153" s="1"/>
  <c r="J152"/>
  <c r="K152" s="1"/>
  <c r="L152" s="1"/>
  <c r="N152" s="1"/>
  <c r="J151"/>
  <c r="K151" s="1"/>
  <c r="L151" s="1"/>
  <c r="N151" s="1"/>
  <c r="J150"/>
  <c r="K150" s="1"/>
  <c r="L150" s="1"/>
  <c r="N150" s="1"/>
  <c r="J148"/>
  <c r="K148" s="1"/>
  <c r="L148" s="1"/>
  <c r="N148" s="1"/>
  <c r="J146"/>
  <c r="K146" s="1"/>
  <c r="L146" s="1"/>
  <c r="N146" s="1"/>
  <c r="J134"/>
  <c r="K134" s="1"/>
  <c r="L134" s="1"/>
  <c r="N134" s="1"/>
  <c r="J141"/>
  <c r="K141" s="1"/>
  <c r="L141" s="1"/>
  <c r="N141" s="1"/>
  <c r="J131"/>
  <c r="K131" s="1"/>
  <c r="L131" s="1"/>
  <c r="N131" s="1"/>
  <c r="J130"/>
  <c r="K130" s="1"/>
  <c r="L130" s="1"/>
  <c r="N130" s="1"/>
  <c r="J129"/>
  <c r="K129" s="1"/>
  <c r="L129" s="1"/>
  <c r="N129" s="1"/>
  <c r="J137"/>
  <c r="K137" s="1"/>
  <c r="L137" s="1"/>
  <c r="N137" s="1"/>
  <c r="J136"/>
  <c r="K136" s="1"/>
  <c r="L136" s="1"/>
  <c r="N136" s="1"/>
  <c r="J132"/>
  <c r="K132" s="1"/>
  <c r="L132" s="1"/>
  <c r="N132" s="1"/>
  <c r="J138"/>
  <c r="K138" s="1"/>
  <c r="L138" s="1"/>
  <c r="N138" s="1"/>
  <c r="J135"/>
  <c r="K135" s="1"/>
  <c r="L135" s="1"/>
  <c r="N135" s="1"/>
  <c r="J133"/>
  <c r="K133" s="1"/>
  <c r="L133" s="1"/>
  <c r="N133" s="1"/>
  <c r="J110"/>
  <c r="K110" s="1"/>
  <c r="L110" s="1"/>
  <c r="N110" s="1"/>
  <c r="J107"/>
  <c r="K107" s="1"/>
  <c r="L107" s="1"/>
  <c r="N107" s="1"/>
  <c r="J113"/>
  <c r="K113" s="1"/>
  <c r="L113" s="1"/>
  <c r="N113" s="1"/>
  <c r="J112"/>
  <c r="K112" s="1"/>
  <c r="L112" s="1"/>
  <c r="N112" s="1"/>
  <c r="J98"/>
  <c r="K98" s="1"/>
  <c r="L98" s="1"/>
  <c r="N98" s="1"/>
  <c r="J122"/>
  <c r="K122" s="1"/>
  <c r="L122" s="1"/>
  <c r="N122" s="1"/>
  <c r="J121"/>
  <c r="K121" s="1"/>
  <c r="L121" s="1"/>
  <c r="N121" s="1"/>
  <c r="J120"/>
  <c r="K120" s="1"/>
  <c r="L120" s="1"/>
  <c r="N120" s="1"/>
  <c r="J119"/>
  <c r="K119" s="1"/>
  <c r="L119" s="1"/>
  <c r="N119" s="1"/>
  <c r="J118"/>
  <c r="K118" s="1"/>
  <c r="L118" s="1"/>
  <c r="N118" s="1"/>
  <c r="J117"/>
  <c r="K117" s="1"/>
  <c r="L117" s="1"/>
  <c r="N117" s="1"/>
  <c r="J116"/>
  <c r="K116" s="1"/>
  <c r="L116" s="1"/>
  <c r="N116" s="1"/>
  <c r="J115"/>
  <c r="K115" s="1"/>
  <c r="L115" s="1"/>
  <c r="N115" s="1"/>
  <c r="J114"/>
  <c r="K114" s="1"/>
  <c r="L114" s="1"/>
  <c r="N114" s="1"/>
  <c r="J94"/>
  <c r="K94" s="1"/>
  <c r="L94" s="1"/>
  <c r="N94" s="1"/>
  <c r="J111"/>
  <c r="K111" s="1"/>
  <c r="L111" s="1"/>
  <c r="N111" s="1"/>
  <c r="J108"/>
  <c r="K108" s="1"/>
  <c r="L108" s="1"/>
  <c r="N108" s="1"/>
  <c r="J93"/>
  <c r="K93" s="1"/>
  <c r="L93" s="1"/>
  <c r="N93" s="1"/>
  <c r="J102"/>
  <c r="K102" s="1"/>
  <c r="L102" s="1"/>
  <c r="N102" s="1"/>
  <c r="J92"/>
  <c r="K92" s="1"/>
  <c r="L92" s="1"/>
  <c r="N92" s="1"/>
  <c r="J101"/>
  <c r="K101" s="1"/>
  <c r="L101" s="1"/>
  <c r="N101" s="1"/>
  <c r="J99"/>
  <c r="K99" s="1"/>
  <c r="L99" s="1"/>
  <c r="N99" s="1"/>
  <c r="J97"/>
  <c r="K97" s="1"/>
  <c r="L97" s="1"/>
  <c r="N97" s="1"/>
  <c r="J96"/>
  <c r="K96" s="1"/>
  <c r="L96" s="1"/>
  <c r="N96" s="1"/>
  <c r="J105"/>
  <c r="K105" s="1"/>
  <c r="L105" s="1"/>
  <c r="N105" s="1"/>
  <c r="J95"/>
  <c r="K95" s="1"/>
  <c r="L95" s="1"/>
  <c r="N95" s="1"/>
  <c r="J106"/>
  <c r="K106" s="1"/>
  <c r="L106" s="1"/>
  <c r="N106" s="1"/>
  <c r="J104"/>
  <c r="K104" s="1"/>
  <c r="L104" s="1"/>
  <c r="N104" s="1"/>
  <c r="J90"/>
  <c r="K90" s="1"/>
  <c r="L90" s="1"/>
  <c r="N90" s="1"/>
  <c r="J100"/>
  <c r="K100" s="1"/>
  <c r="L100" s="1"/>
  <c r="N100" s="1"/>
  <c r="J82"/>
  <c r="K82" s="1"/>
  <c r="L82" s="1"/>
  <c r="N82" s="1"/>
  <c r="J81"/>
  <c r="K81" s="1"/>
  <c r="L81" s="1"/>
  <c r="N81" s="1"/>
  <c r="J80"/>
  <c r="K80" s="1"/>
  <c r="L80" s="1"/>
  <c r="N80" s="1"/>
  <c r="J79"/>
  <c r="K79" s="1"/>
  <c r="L79" s="1"/>
  <c r="N79" s="1"/>
  <c r="J78"/>
  <c r="K78" s="1"/>
  <c r="L78" s="1"/>
  <c r="N78" s="1"/>
  <c r="J77"/>
  <c r="K77" s="1"/>
  <c r="L77" s="1"/>
  <c r="N77" s="1"/>
  <c r="J76"/>
  <c r="K76" s="1"/>
  <c r="L76" s="1"/>
  <c r="N76" s="1"/>
  <c r="J75"/>
  <c r="K75" s="1"/>
  <c r="L75" s="1"/>
  <c r="N75" s="1"/>
  <c r="J74"/>
  <c r="K74" s="1"/>
  <c r="L74" s="1"/>
  <c r="N74" s="1"/>
  <c r="J72"/>
  <c r="K72" s="1"/>
  <c r="L72" s="1"/>
  <c r="N72" s="1"/>
  <c r="J61"/>
  <c r="K61" s="1"/>
  <c r="L61" s="1"/>
  <c r="N61" s="1"/>
  <c r="J62"/>
  <c r="K62" s="1"/>
  <c r="L62" s="1"/>
  <c r="N62" s="1"/>
  <c r="J60"/>
  <c r="K60" s="1"/>
  <c r="L60" s="1"/>
  <c r="N60" s="1"/>
  <c r="J57"/>
  <c r="K57" s="1"/>
  <c r="L57" s="1"/>
  <c r="N57" s="1"/>
  <c r="J59"/>
  <c r="K59" s="1"/>
  <c r="L59" s="1"/>
  <c r="N59" s="1"/>
  <c r="J69"/>
  <c r="K69" s="1"/>
  <c r="L69" s="1"/>
  <c r="N69" s="1"/>
  <c r="J67"/>
  <c r="K67" s="1"/>
  <c r="L67" s="1"/>
  <c r="N67" s="1"/>
  <c r="J66"/>
  <c r="K66" s="1"/>
  <c r="L66" s="1"/>
  <c r="N66" s="1"/>
  <c r="J40"/>
  <c r="K40" s="1"/>
  <c r="L40" s="1"/>
  <c r="N40" s="1"/>
  <c r="J39"/>
  <c r="K39" s="1"/>
  <c r="L39" s="1"/>
  <c r="N39" s="1"/>
  <c r="J38"/>
  <c r="K38" s="1"/>
  <c r="L38" s="1"/>
  <c r="N38" s="1"/>
  <c r="J37"/>
  <c r="K37" s="1"/>
  <c r="L37" s="1"/>
  <c r="N37" s="1"/>
  <c r="J36"/>
  <c r="K36" s="1"/>
  <c r="L36" s="1"/>
  <c r="N36" s="1"/>
  <c r="J35"/>
  <c r="K35" s="1"/>
  <c r="L35" s="1"/>
  <c r="N35" s="1"/>
  <c r="J34"/>
  <c r="K34" s="1"/>
  <c r="L34" s="1"/>
  <c r="N34" s="1"/>
  <c r="J32"/>
  <c r="K32" s="1"/>
  <c r="L32" s="1"/>
  <c r="N32" s="1"/>
  <c r="J28"/>
  <c r="K28" s="1"/>
  <c r="L28" s="1"/>
  <c r="N28" s="1"/>
  <c r="J19"/>
  <c r="K19" s="1"/>
  <c r="L19" s="1"/>
  <c r="N19" s="1"/>
  <c r="J17"/>
  <c r="K17" s="1"/>
  <c r="L17" s="1"/>
  <c r="N17" s="1"/>
  <c r="J25"/>
  <c r="K25" s="1"/>
  <c r="L25" s="1"/>
  <c r="N25" s="1"/>
  <c r="J33"/>
  <c r="K33" s="1"/>
  <c r="L33" s="1"/>
  <c r="N33" s="1"/>
  <c r="J31"/>
  <c r="K31" s="1"/>
  <c r="L31" s="1"/>
  <c r="N31" s="1"/>
  <c r="J18"/>
  <c r="K18" s="1"/>
  <c r="L18" s="1"/>
  <c r="N18" s="1"/>
  <c r="J21"/>
  <c r="K21" s="1"/>
  <c r="L21" s="1"/>
  <c r="N21" s="1"/>
  <c r="J27"/>
  <c r="K27" s="1"/>
  <c r="L27" s="1"/>
  <c r="N27" s="1"/>
  <c r="J15"/>
  <c r="K15" s="1"/>
  <c r="L15" s="1"/>
  <c r="N15" s="1"/>
  <c r="J20"/>
  <c r="K20" s="1"/>
  <c r="L20" s="1"/>
  <c r="N20" s="1"/>
  <c r="J321"/>
  <c r="K321" s="1"/>
  <c r="L321" s="1"/>
  <c r="N321" s="1"/>
  <c r="J281"/>
  <c r="K281" s="1"/>
  <c r="L281" s="1"/>
  <c r="N281" s="1"/>
  <c r="J241"/>
  <c r="K241" s="1"/>
  <c r="L241" s="1"/>
  <c r="N241" s="1"/>
  <c r="J217"/>
  <c r="K217" s="1"/>
  <c r="L217" s="1"/>
  <c r="N217" s="1"/>
  <c r="J166"/>
  <c r="K166" s="1"/>
  <c r="L166" s="1"/>
  <c r="N166" s="1"/>
  <c r="J127"/>
  <c r="K127" s="1"/>
  <c r="L127" s="1"/>
  <c r="N127" s="1"/>
  <c r="J89"/>
  <c r="K89" s="1"/>
  <c r="L89" s="1"/>
  <c r="N89" s="1"/>
  <c r="J65"/>
  <c r="K65" s="1"/>
  <c r="L65" s="1"/>
  <c r="N65" s="1"/>
  <c r="J16"/>
  <c r="K16" s="1"/>
  <c r="L16" s="1"/>
  <c r="N16" s="1"/>
  <c r="H16" i="62"/>
  <c r="H31"/>
  <c r="H21"/>
  <c r="H15"/>
  <c r="H40"/>
  <c r="H28"/>
  <c r="H32"/>
  <c r="H66" l="1"/>
</calcChain>
</file>

<file path=xl/sharedStrings.xml><?xml version="1.0" encoding="utf-8"?>
<sst xmlns="http://schemas.openxmlformats.org/spreadsheetml/2006/main" count="1252" uniqueCount="406">
  <si>
    <t>Società</t>
  </si>
  <si>
    <t>P.zz</t>
  </si>
  <si>
    <t>Nominativo</t>
  </si>
  <si>
    <t>1^ pr</t>
  </si>
  <si>
    <t>2^ pr</t>
  </si>
  <si>
    <t>3^ pr</t>
  </si>
  <si>
    <t>4^ pr</t>
  </si>
  <si>
    <t>P.i bonus</t>
  </si>
  <si>
    <t>P. Totale</t>
  </si>
  <si>
    <t>TOTALE PRESENZE</t>
  </si>
  <si>
    <t>5^ pr</t>
  </si>
  <si>
    <t>F-Primi Passi 2011 - 2013</t>
  </si>
  <si>
    <t>M-Primi Passi 2011 - 2013</t>
  </si>
  <si>
    <t>F-Pulcini 2009 - 2010</t>
  </si>
  <si>
    <t>M-Pulcini 2009 - 2010</t>
  </si>
  <si>
    <t>F-Esordienti 2007 - 2008</t>
  </si>
  <si>
    <t>M-Esordienti 2007 - 2008</t>
  </si>
  <si>
    <t>F-Ragazze 2005 - 2006</t>
  </si>
  <si>
    <t>M-Ragazzi 2005 - 2006</t>
  </si>
  <si>
    <t>F-Cadette 2003 - 2004</t>
  </si>
  <si>
    <t>M-Cadetti 2003 - 2004</t>
  </si>
  <si>
    <t>Prove effettuate</t>
  </si>
  <si>
    <t>Scarto</t>
  </si>
  <si>
    <t>P. Valido</t>
  </si>
  <si>
    <t xml:space="preserve">Somma Punti </t>
  </si>
  <si>
    <t xml:space="preserve">Punti attribuiti </t>
  </si>
  <si>
    <t>Somma Punti per Cat.</t>
  </si>
  <si>
    <t>Punti attribuiti per Cat.</t>
  </si>
  <si>
    <t>Somma Punti Società</t>
  </si>
  <si>
    <t>Anno di nascita</t>
  </si>
  <si>
    <t>Punti attribuiti alla Società</t>
  </si>
  <si>
    <t>SACCHI CAMILLA</t>
  </si>
  <si>
    <t>POLISPORTIVA PROGRESSO A.S.D.</t>
  </si>
  <si>
    <t>TAMBURINI LETIZIA</t>
  </si>
  <si>
    <t>ASD GPA LUGHESINA</t>
  </si>
  <si>
    <t>SANDROLINI MARTA</t>
  </si>
  <si>
    <t>ATLETICA CERVIA ASD</t>
  </si>
  <si>
    <t>CROCIANI ANNA</t>
  </si>
  <si>
    <t>POL. PONTE NUOVO ASD</t>
  </si>
  <si>
    <t>MORANDI LINDA</t>
  </si>
  <si>
    <t>TANTINI ELENA</t>
  </si>
  <si>
    <t>ASD G.S. LOCOMOTIVA RAVENNA</t>
  </si>
  <si>
    <t>DE CHIRICO AURORA</t>
  </si>
  <si>
    <t>TONDINI ADELAIDE</t>
  </si>
  <si>
    <t>PODISTICA AVIS FUSIGNANO</t>
  </si>
  <si>
    <t>SAVIOLI RAYAN</t>
  </si>
  <si>
    <t>MISSIROLI MATTIA</t>
  </si>
  <si>
    <t>VERDE ALESSANDRO</t>
  </si>
  <si>
    <t>SAN PATRIZIO A.S.D.</t>
  </si>
  <si>
    <t>GAGLIANI TOBIA</t>
  </si>
  <si>
    <t>A.S.D. SOCIETA' VICTORIA ATLETICA</t>
  </si>
  <si>
    <t>TIPALDI GAIA</t>
  </si>
  <si>
    <t>MISSIROLI NOEMI</t>
  </si>
  <si>
    <t>CUTAIA GRETA</t>
  </si>
  <si>
    <t>A.S.D. PODISTI COTIGNOLA</t>
  </si>
  <si>
    <t>MACCOLINI REBECCA</t>
  </si>
  <si>
    <t>ASD SOC. POD. ALFONSINESE</t>
  </si>
  <si>
    <t>BERTI LARA</t>
  </si>
  <si>
    <t>GUERRINI BEATRICE</t>
  </si>
  <si>
    <t>SANDROLINI CESARE</t>
  </si>
  <si>
    <t>GONI FILIPPO</t>
  </si>
  <si>
    <t>AGOSTINI FILIPPO</t>
  </si>
  <si>
    <t>ASD ATLETICA MAMELI RAVENNA</t>
  </si>
  <si>
    <t>ZANELLI NICOLO'</t>
  </si>
  <si>
    <t>ORSONI MARCO</t>
  </si>
  <si>
    <t>A.S.D. ATLETICA IMOLA SACMI AVIS</t>
  </si>
  <si>
    <t>MORINI SARA</t>
  </si>
  <si>
    <t>FERRI LINDA</t>
  </si>
  <si>
    <t>MORGANTI ANNA</t>
  </si>
  <si>
    <t>A.S.D. LUMEGALTORENO</t>
  </si>
  <si>
    <t>SCAVETTO RUBEN</t>
  </si>
  <si>
    <t>GRANDI VITTORIA</t>
  </si>
  <si>
    <t>MAHBOUB SARA</t>
  </si>
  <si>
    <t>VERONESE CRISTEL</t>
  </si>
  <si>
    <t>MARTELLI GIADA</t>
  </si>
  <si>
    <t>POD. AVIS CASTELBOLOGNESE A.S.D.</t>
  </si>
  <si>
    <t>NOTARPIETRO SARA</t>
  </si>
  <si>
    <t>TUMIATTI MAIA</t>
  </si>
  <si>
    <t>ANSALONI CLELIA</t>
  </si>
  <si>
    <t>BERTI VERA</t>
  </si>
  <si>
    <t>ASD PODISTICA VOLTANA</t>
  </si>
  <si>
    <t>ZANOTTI ALICE</t>
  </si>
  <si>
    <t>FOLLI AIDA</t>
  </si>
  <si>
    <t>TIPALDI IRENE</t>
  </si>
  <si>
    <t>MARTIGNANI DAVIDE</t>
  </si>
  <si>
    <t>GASPARRI ETTORE</t>
  </si>
  <si>
    <t>LOPEZ ENCARNAC SCARLET</t>
  </si>
  <si>
    <t>VESHI SOPHIE</t>
  </si>
  <si>
    <t>CILINI ASJA</t>
  </si>
  <si>
    <t>BABINI ANNA</t>
  </si>
  <si>
    <t>CONTI GIULIA</t>
  </si>
  <si>
    <t>POL. DIL. TE' BOTA TEAM</t>
  </si>
  <si>
    <t>GUERRINI VERONICA</t>
  </si>
  <si>
    <t>ALBERTINI ANNA</t>
  </si>
  <si>
    <t>VENIERI DAVIDE</t>
  </si>
  <si>
    <t>CUTAIA MARCO</t>
  </si>
  <si>
    <t>G.S. LAMONE RUSSI ASD</t>
  </si>
  <si>
    <t>PIERALISI LUCA</t>
  </si>
  <si>
    <t>PASOTTI LORENZO</t>
  </si>
  <si>
    <t>LIVERANI MATTEO</t>
  </si>
  <si>
    <t>CASADIO GIULIA</t>
  </si>
  <si>
    <t>GENTILE ERIKA</t>
  </si>
  <si>
    <r>
      <t xml:space="preserve">Per segnalare eventuali errori o omissioni, scrivere una mail a: </t>
    </r>
    <r>
      <rPr>
        <b/>
        <i/>
        <u/>
        <sz val="12"/>
        <rFont val="Calibri"/>
        <family val="2"/>
        <scheme val="minor"/>
      </rPr>
      <t>cm1975.agr@gmail.com</t>
    </r>
    <r>
      <rPr>
        <b/>
        <i/>
        <sz val="11"/>
        <rFont val="Calibri"/>
        <family val="2"/>
        <scheme val="minor"/>
      </rPr>
      <t xml:space="preserve"> </t>
    </r>
  </si>
  <si>
    <r>
      <t xml:space="preserve">Per segnalare eventuali errori o omissioni, scrivere una mail a: </t>
    </r>
    <r>
      <rPr>
        <b/>
        <i/>
        <u/>
        <sz val="12"/>
        <rFont val="Calibri"/>
        <family val="2"/>
        <scheme val="minor"/>
      </rPr>
      <t>cm1975.agr@gmail.com</t>
    </r>
  </si>
  <si>
    <t>TOTALE PRESENZE per prova</t>
  </si>
  <si>
    <t>TONI ROBERT</t>
  </si>
  <si>
    <t>A.S.D. ATLETICA DELTA FERRARESE</t>
  </si>
  <si>
    <t>BIOLCATI RINALDI FABIO</t>
  </si>
  <si>
    <t>ASD TEAM PROETHICS</t>
  </si>
  <si>
    <t>SCANAVACCA NICOLA</t>
  </si>
  <si>
    <t>BASSINI GIULIA</t>
  </si>
  <si>
    <t>FACCHINI DENISE</t>
  </si>
  <si>
    <t>FACCHINI GIADA</t>
  </si>
  <si>
    <t>GIANNINONI PAOLO</t>
  </si>
  <si>
    <t>PRIMICERI TERESA</t>
  </si>
  <si>
    <t>FEUTCHOU WENHAJI FRANCESCA</t>
  </si>
  <si>
    <t>GIANNINONI MARTA</t>
  </si>
  <si>
    <t>BENNATI LUCREZIA</t>
  </si>
  <si>
    <t>ASD POL. COMUNALE "ARGINE"</t>
  </si>
  <si>
    <t>MINELLI MADELEINE</t>
  </si>
  <si>
    <t>FOSCARDI REBECCA</t>
  </si>
  <si>
    <t>VENTURA SERGIO</t>
  </si>
  <si>
    <t>MINELLI MATTEO</t>
  </si>
  <si>
    <t>A.S.D. POL. QUADRILATERO</t>
  </si>
  <si>
    <t>BOLOGNESI MARTINA</t>
  </si>
  <si>
    <t>ACCORSI EMI</t>
  </si>
  <si>
    <t>POLISPORTIVA CENTESE ASD</t>
  </si>
  <si>
    <t>ATLETICA CORRIFERRARA A.S.D.</t>
  </si>
  <si>
    <t>CAMPAGNOLI FRANCESCA</t>
  </si>
  <si>
    <t>BIGONI FRANCESCO</t>
  </si>
  <si>
    <t>COSTA FREDY</t>
  </si>
  <si>
    <t>PEZZINI MELISSA</t>
  </si>
  <si>
    <t>CONTRI LUCIA</t>
  </si>
  <si>
    <t>A .S.D. ATLETICA BONDENO</t>
  </si>
  <si>
    <t>GALLIERA ANNA</t>
  </si>
  <si>
    <t>BORTOLONI DENNIS ELAN</t>
  </si>
  <si>
    <t>G.P ATLETICA MOLINELLA A.S.D.</t>
  </si>
  <si>
    <t>PISCIOTTANO GIANLUCA</t>
  </si>
  <si>
    <t>GHESINI DIEGO</t>
  </si>
  <si>
    <t>BARALDI LUCA</t>
  </si>
  <si>
    <t>PAVANI TOMMASO</t>
  </si>
  <si>
    <t>ASD FARO FORMIGNANA</t>
  </si>
  <si>
    <t>GRASSI LORENZO</t>
  </si>
  <si>
    <t>ZAGNI MARIANNA</t>
  </si>
  <si>
    <t>PALMA GIULIANA</t>
  </si>
  <si>
    <t>CASTELFRANCO POL. ARCI UISP ASD</t>
  </si>
  <si>
    <t>GUALANDRI EMMA</t>
  </si>
  <si>
    <t>SAN DONNINO DI LIGURIA</t>
  </si>
  <si>
    <t>CIRASOLA ARIANNA</t>
  </si>
  <si>
    <t>RAPINATORE NOEMI</t>
  </si>
  <si>
    <t>VAGLIO VIOLA</t>
  </si>
  <si>
    <t>AIELLO MARGHERITA</t>
  </si>
  <si>
    <t>NONANTOLA POL. A.D.</t>
  </si>
  <si>
    <t>AIELLO MONICA</t>
  </si>
  <si>
    <t>MARTINELLI SOFIA</t>
  </si>
  <si>
    <t>BERERA ANNA</t>
  </si>
  <si>
    <t>ZIRONI ELEONORA</t>
  </si>
  <si>
    <t>NORA CHIARA</t>
  </si>
  <si>
    <t>CALCHERA ILARIA</t>
  </si>
  <si>
    <t>TIPALDI GIORGIA</t>
  </si>
  <si>
    <t>TACCONI GRETA</t>
  </si>
  <si>
    <t>POL. SCANDIANESE</t>
  </si>
  <si>
    <t>DAVOLI VITTORIA</t>
  </si>
  <si>
    <t>TAGLIATI VIOLA</t>
  </si>
  <si>
    <t>SPILAMBERTESE POL.VA CIR. ARCI</t>
  </si>
  <si>
    <t>PARMEGGIANI MICOL</t>
  </si>
  <si>
    <t>GALIMBERTI VERONICA</t>
  </si>
  <si>
    <t>JOGGING TEAM PATERLINI</t>
  </si>
  <si>
    <t>PARMEGGIANI GIULIA</t>
  </si>
  <si>
    <t>MASI ADELE</t>
  </si>
  <si>
    <t>PARRINELLO ILARIA</t>
  </si>
  <si>
    <t>SETTI GLORIA</t>
  </si>
  <si>
    <t>MALAGOLI ANITA</t>
  </si>
  <si>
    <t>NEAMTU ALEXANDRA MARIA</t>
  </si>
  <si>
    <t>MORELLINI GRETA</t>
  </si>
  <si>
    <t>AGNONE GIORGIA</t>
  </si>
  <si>
    <t>TAROZZI DEMETRA</t>
  </si>
  <si>
    <t>PULGA ALEX</t>
  </si>
  <si>
    <t>CONTI LUDOVICO</t>
  </si>
  <si>
    <t>ASD TRAIL ROMAGNA</t>
  </si>
  <si>
    <t>CAPONE FRANCESCO</t>
  </si>
  <si>
    <t>GRANDI LORENZO</t>
  </si>
  <si>
    <t>BASILE FRANCESCO</t>
  </si>
  <si>
    <t>IORI SAMUELE</t>
  </si>
  <si>
    <t>DRUSIANI MARCO</t>
  </si>
  <si>
    <t>PIETROPINTO FILIPPO</t>
  </si>
  <si>
    <t>ANESETTO FRANCESCO</t>
  </si>
  <si>
    <t>ATZENI DANTE</t>
  </si>
  <si>
    <t>DELTA ATLETICA SASSUOLO A.S.D.</t>
  </si>
  <si>
    <t>LONGAGNANI MAXIMILIAN</t>
  </si>
  <si>
    <t>MODENA RUNNERS CLUB ASD</t>
  </si>
  <si>
    <t>MASI MATTEO</t>
  </si>
  <si>
    <t>BARCA FILIPPO</t>
  </si>
  <si>
    <t>REGGIANI MARKUS</t>
  </si>
  <si>
    <t>CUOGHI DANIELE</t>
  </si>
  <si>
    <t>TROTTA LUIGI</t>
  </si>
  <si>
    <t>ARENA LEONARDO</t>
  </si>
  <si>
    <t>AMEDEI LORENZO</t>
  </si>
  <si>
    <t>DIARRA THI WAN CLAIRE</t>
  </si>
  <si>
    <t>ASD SAMPOLESE BASKET &amp; VOLLEY</t>
  </si>
  <si>
    <t>MENTANI MARIACHIARA</t>
  </si>
  <si>
    <t>FAVA VALENTINA</t>
  </si>
  <si>
    <t>POL. ATLETICO BORGO PANIGALE A.S.D.</t>
  </si>
  <si>
    <t>BASILE GIULIA</t>
  </si>
  <si>
    <t>POWER MARTA</t>
  </si>
  <si>
    <t>ROMDHANI CHIRAZ</t>
  </si>
  <si>
    <t>MENTANI GIULIA</t>
  </si>
  <si>
    <t>GOFFREDO ANNA</t>
  </si>
  <si>
    <t>BARACCO VIOLA</t>
  </si>
  <si>
    <t>AHMETHODZIC SARA</t>
  </si>
  <si>
    <t>IANNELLI ELEONORA</t>
  </si>
  <si>
    <t>DALLAGLIO IRENE</t>
  </si>
  <si>
    <t>QUERZE' VERONICA</t>
  </si>
  <si>
    <t>SETTI FRANCESCA</t>
  </si>
  <si>
    <t>SAVOIA LAURA</t>
  </si>
  <si>
    <t>FAZIO GAIA</t>
  </si>
  <si>
    <t>MUKA AILA</t>
  </si>
  <si>
    <t>MAZZINI MATTEO</t>
  </si>
  <si>
    <t>FIUMARA NICOLO'</t>
  </si>
  <si>
    <t>PENTATHLON MODENA ASD</t>
  </si>
  <si>
    <t>DONDI DALL'OROLOGIO STEFANO</t>
  </si>
  <si>
    <t>BARILLI NICK</t>
  </si>
  <si>
    <t>COSTANZINI JACOPO</t>
  </si>
  <si>
    <t>ABEJE HABTEMARIAM THEOPHILUS</t>
  </si>
  <si>
    <t>SGARBI FRANCESCO</t>
  </si>
  <si>
    <t>JUZBASEV DANIEL</t>
  </si>
  <si>
    <t>PETRARCA LEONARDO</t>
  </si>
  <si>
    <t>FALL ALIUN JUNIOR</t>
  </si>
  <si>
    <t>GUZZONI MATTEO</t>
  </si>
  <si>
    <t>BELLAGAMBA CRISTIAN</t>
  </si>
  <si>
    <t>ZIRONI SIMONE</t>
  </si>
  <si>
    <t>CUOCO FRANCESCO</t>
  </si>
  <si>
    <t>MARINELLI SIMONE</t>
  </si>
  <si>
    <t>VACCARI MATTIA</t>
  </si>
  <si>
    <t>GHEDUZZI ANDREA</t>
  </si>
  <si>
    <t>BRUNI SAMUELE</t>
  </si>
  <si>
    <t>BONI SAMUEL</t>
  </si>
  <si>
    <t>FERRARI SOFIA</t>
  </si>
  <si>
    <t>ASD ATLETICA REGGIO</t>
  </si>
  <si>
    <t>BONORA ELENA</t>
  </si>
  <si>
    <t>FERRARI GIADA</t>
  </si>
  <si>
    <t>BARONI SOFIA</t>
  </si>
  <si>
    <t>COSTANZINI AZZURRA</t>
  </si>
  <si>
    <t>CASUBOLO GIULIA</t>
  </si>
  <si>
    <t>CATALDO VALENTINA</t>
  </si>
  <si>
    <t>GURIOLI BENEDETTA</t>
  </si>
  <si>
    <t>TOMEI BEATRICE</t>
  </si>
  <si>
    <t>MENTANI ELISA</t>
  </si>
  <si>
    <t>CONTI VITTORIA</t>
  </si>
  <si>
    <t>RAMMAH RIM</t>
  </si>
  <si>
    <t>CREMONINI CARLOTTA</t>
  </si>
  <si>
    <t>BOSCHETTI GIADA</t>
  </si>
  <si>
    <t>PILATI SARA</t>
  </si>
  <si>
    <t>PERUGINI GABRIELE</t>
  </si>
  <si>
    <t>UISP COMIT. TERR. FORLI'-CESENA</t>
  </si>
  <si>
    <t>EZECHIAS DANIEL</t>
  </si>
  <si>
    <t>BARILLI BEN</t>
  </si>
  <si>
    <t>BARTOLOMEI IVAN</t>
  </si>
  <si>
    <t>MOHAMED YUUSUF EMANUELE</t>
  </si>
  <si>
    <t>CALANCA PIETRO</t>
  </si>
  <si>
    <t>DHARMARATHNAM PRAPPANJAN</t>
  </si>
  <si>
    <t>VERDELLI TOMMASO</t>
  </si>
  <si>
    <t>PICCININI MATTIA</t>
  </si>
  <si>
    <t>ANESETTO MARIO</t>
  </si>
  <si>
    <t>REGGIANINI LUCA</t>
  </si>
  <si>
    <t>SOLI RICCARDO</t>
  </si>
  <si>
    <t>Rit.</t>
  </si>
  <si>
    <t>GIANNOTTI MARGHERITA</t>
  </si>
  <si>
    <t>BARTOLOMEI GIULIA</t>
  </si>
  <si>
    <t>SALA ELISA</t>
  </si>
  <si>
    <t>LOKMANE NIHADE</t>
  </si>
  <si>
    <t>ROMAGNOLI RITA</t>
  </si>
  <si>
    <t>BROGLIA ELENA</t>
  </si>
  <si>
    <t>LOKMANE MAHA</t>
  </si>
  <si>
    <t>ROMDHANI SIRINE</t>
  </si>
  <si>
    <t>GALAFASSI CARLOTTA</t>
  </si>
  <si>
    <t>TESTONI LIVIA</t>
  </si>
  <si>
    <t>ZANARDI ELISA</t>
  </si>
  <si>
    <t>CIARAVOLO MICHELA</t>
  </si>
  <si>
    <t>CARPENITO MARIA SOLE</t>
  </si>
  <si>
    <t>SACCHETTI CARLOTTA</t>
  </si>
  <si>
    <t>A.S.D. GOLDEN CLUB RIMINI INTERNATIONAL</t>
  </si>
  <si>
    <t>AQUILINO LUIGI</t>
  </si>
  <si>
    <t>BETTINI MARCO</t>
  </si>
  <si>
    <t>GARUTI ANDREA</t>
  </si>
  <si>
    <t>MICHELETTI ANDREA</t>
  </si>
  <si>
    <t>SALVATORI ALESSANDRO</t>
  </si>
  <si>
    <t>ZANNONI MATTEO</t>
  </si>
  <si>
    <t>ALLAIRA FEDERICO</t>
  </si>
  <si>
    <t>SCHIARATURA BRAYAN</t>
  </si>
  <si>
    <t>PANDOLFI FILIPPO</t>
  </si>
  <si>
    <t>GARUTI TOBIA</t>
  </si>
  <si>
    <t>MUCCI GABRIELE</t>
  </si>
  <si>
    <t>MANTOVANI SIMONE</t>
  </si>
  <si>
    <t>IORI RICCARDO</t>
  </si>
  <si>
    <t>FAGGIOLI TOMMASO</t>
  </si>
  <si>
    <t>BARTOLI DANIELE</t>
  </si>
  <si>
    <t>CINELLI LUCA</t>
  </si>
  <si>
    <t>MANGIAPIA MARCO</t>
  </si>
  <si>
    <t>TAGLIAVINI TOMMASO</t>
  </si>
  <si>
    <t>POWER SAMUEL</t>
  </si>
  <si>
    <t>ID BALLOUK HAMZA</t>
  </si>
  <si>
    <t>DIALLO ASSIYATOU</t>
  </si>
  <si>
    <t>ROSSI EMANUELA</t>
  </si>
  <si>
    <t>BALDI ANNA</t>
  </si>
  <si>
    <t>PIZZIERANI ARIANNA</t>
  </si>
  <si>
    <t>GUIDI SUSANNA</t>
  </si>
  <si>
    <t>Polisportiva ZOLA A.S.D.</t>
  </si>
  <si>
    <t>WELLINK IRENE JOHANNA</t>
  </si>
  <si>
    <t>CAVALLARI ELISA</t>
  </si>
  <si>
    <t>IALAMOV EMMA</t>
  </si>
  <si>
    <t>MUSSIE ANNA</t>
  </si>
  <si>
    <t>CREMONINI ALICE</t>
  </si>
  <si>
    <t>TOSI SARA</t>
  </si>
  <si>
    <t>VISCO SOFIA</t>
  </si>
  <si>
    <t>GALLI GENET</t>
  </si>
  <si>
    <t>CATERINO ROBERTO</t>
  </si>
  <si>
    <t>CAVAZZI GIOSUE'</t>
  </si>
  <si>
    <t>PEDA' ALESSIO</t>
  </si>
  <si>
    <t>SURIANI SAMUELE</t>
  </si>
  <si>
    <t>SOLA MATTIA</t>
  </si>
  <si>
    <t>OLIMPIA VIGNOLA POL.TE ASD</t>
  </si>
  <si>
    <t>LEMHAMDI LALAOUI NASSIM</t>
  </si>
  <si>
    <t>COLONNELLO DANIELE</t>
  </si>
  <si>
    <t>PODISTICA LIPPO-CALDERARA A.S.D.</t>
  </si>
  <si>
    <t>CAPRINI SAMUELE</t>
  </si>
  <si>
    <t>MACCAFERRI DANIELE</t>
  </si>
  <si>
    <t>RAGAZZI RICCARDO</t>
  </si>
  <si>
    <t>GIRAUD ANDREA</t>
  </si>
  <si>
    <t>ZOLDAN ELIAS</t>
  </si>
  <si>
    <t>SOLI MATTEO</t>
  </si>
  <si>
    <t>CAMPANA MIRCO</t>
  </si>
  <si>
    <t>GRUPPO SPORTIVO DRAGO AD</t>
  </si>
  <si>
    <t>BERTOLOTTI SAMUELE</t>
  </si>
  <si>
    <t>FAID HANY</t>
  </si>
  <si>
    <t>REVERBERI BENEDETTA</t>
  </si>
  <si>
    <t>CAPRARI BEATRICE</t>
  </si>
  <si>
    <t>GANASSI SIMONE</t>
  </si>
  <si>
    <t>RINALDI MATTIA</t>
  </si>
  <si>
    <t>BELISARIO MARCO</t>
  </si>
  <si>
    <t>CANTARELLI ANDREA</t>
  </si>
  <si>
    <t>RIGHI GIORGIA</t>
  </si>
  <si>
    <t>CAPRARI FRANCESCA</t>
  </si>
  <si>
    <t>PAGLIANI SERENA</t>
  </si>
  <si>
    <t>GENOVESE MATTIA</t>
  </si>
  <si>
    <t>NICOLINI VITTORIO</t>
  </si>
  <si>
    <t>GOVI TOMMASO</t>
  </si>
  <si>
    <t>GOVI MATILDE</t>
  </si>
  <si>
    <t>POD. CAVRIAGO</t>
  </si>
  <si>
    <t>COLASUONNO GIULIA</t>
  </si>
  <si>
    <t>GRENZI ASIA</t>
  </si>
  <si>
    <t>BRAMBILLA DAVIDE</t>
  </si>
  <si>
    <t>IGNACIO ANTONIO</t>
  </si>
  <si>
    <t>DENTI CARLOTTA</t>
  </si>
  <si>
    <t>ANTWI EMMANUELLA</t>
  </si>
  <si>
    <t>TLILI KAOTHER</t>
  </si>
  <si>
    <t>VERONA GABRIELE</t>
  </si>
  <si>
    <t>TRAVERSI ALESSANDRO</t>
  </si>
  <si>
    <t>PRANDINI SAMUELE</t>
  </si>
  <si>
    <t>COLASUONNO FABIO</t>
  </si>
  <si>
    <t>ZIRONI FABIO</t>
  </si>
  <si>
    <t>GUIDETTI MATTIA</t>
  </si>
  <si>
    <t>ROAD RUNNERS CLUB POVIGLIO ASD</t>
  </si>
  <si>
    <t>BUCCI ANDREA</t>
  </si>
  <si>
    <t>MONTAUTO ALESSANDRO</t>
  </si>
  <si>
    <t>CORRIGIOVANI UISP EMILIA ROMAGNA                                                                                        Classifica individuale dopo la 5^ e ultima prova                                                             (Castel Maggiore, 16/12/2018 - strada)</t>
  </si>
  <si>
    <t>CORRIGIOVANI UISP EMILIA ROMAGNA                                                                                        Classifiche di società per categoria     dopo la 5^ e ultima prova                                                             (Castel Maggiore, 16/12/2018 - strada)</t>
  </si>
  <si>
    <t>CORRIGIOVANI UISP EMILIA ROMAGNA                                                                                                 Classifica di società                                     dopo la 5^ e ultima prova                                                             (Castel Maggiore, 16/12/2018 - strada)</t>
  </si>
  <si>
    <t>CORRIGIOVANI UISP EMILIA ROMAGNA  Classifica Società numerose dopo la 5^ e ultima prova                                                             (Castel Maggiore, 16/12/2018 - strada)</t>
  </si>
  <si>
    <t>POL. AVIS BOLOGNESE A.S.D.</t>
  </si>
  <si>
    <t>SOPRANI ELISA</t>
  </si>
  <si>
    <t>A.S.D. Atletica Blizzard</t>
  </si>
  <si>
    <t>COLUCCI DAVIDE</t>
  </si>
  <si>
    <t>MORTELLARO VIOLA</t>
  </si>
  <si>
    <t>SABATINO GINEVRA</t>
  </si>
  <si>
    <t>BIANCO ARIANNA</t>
  </si>
  <si>
    <t>PEDINI ROBERTO</t>
  </si>
  <si>
    <t>PICCOLI MILO</t>
  </si>
  <si>
    <t>COLUCCI VITTORIO</t>
  </si>
  <si>
    <t>TONELLI EDOARDO</t>
  </si>
  <si>
    <t>RENNA MATTEO</t>
  </si>
  <si>
    <t>TROIANI SERENA MARIA</t>
  </si>
  <si>
    <t>GIORDANI SOFIA</t>
  </si>
  <si>
    <t>PALMIERI MARTINA THI PHONG</t>
  </si>
  <si>
    <t>GRAZIA LUCIA</t>
  </si>
  <si>
    <t>ZIRONI VERONICA</t>
  </si>
  <si>
    <t>TONI IRENE</t>
  </si>
  <si>
    <t>ATLETICA CASTENASO A.S.D.</t>
  </si>
  <si>
    <t>GHELLI MATTIA</t>
  </si>
  <si>
    <t>PIAZZI ORLANDO</t>
  </si>
  <si>
    <t>BARBIERI EDOARDO</t>
  </si>
  <si>
    <t>COLUCCI GIOVANNI</t>
  </si>
  <si>
    <t>CUCCINIELLO GABRIELE</t>
  </si>
  <si>
    <t>MANSERVIGI GIULIA</t>
  </si>
  <si>
    <t>IADARESTA MICHELA</t>
  </si>
  <si>
    <t>GIORGI NICOLE</t>
  </si>
  <si>
    <t>HUDSON VICTORIA SYDNEY</t>
  </si>
  <si>
    <t>BUDINI RICCARDO</t>
  </si>
  <si>
    <t>CECI GIOVANNI</t>
  </si>
  <si>
    <t>CESSARI MICHELE</t>
  </si>
  <si>
    <t>CUCCINIELLO ALESSANDRO</t>
  </si>
  <si>
    <t>ZACCO MATTEO</t>
  </si>
  <si>
    <t>SANTI TOMMASO</t>
  </si>
  <si>
    <t>MAGRI LORENZO</t>
  </si>
  <si>
    <t>Evidenziati in giallo i premiati. La premiazione si terrà domenica 24/02/2019 durante la festa provinciale dell'Atletica Uisp Bolognese</t>
  </si>
  <si>
    <t>Evidenziati in giallo le società premiate. La premiazione si terrà domenica 24/02/19 durante la festa provinciale dell'Atletica Uisp Bolognese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</si>
</sst>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0">
    <font>
      <i/>
      <sz val="11"/>
      <name val="Arial"/>
      <family val="2"/>
    </font>
    <font>
      <sz val="8"/>
      <color theme="1"/>
      <name val="Calibri"/>
      <family val="2"/>
      <scheme val="minor"/>
    </font>
    <font>
      <i/>
      <sz val="1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4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Calibri"/>
      <family val="2"/>
      <scheme val="minor"/>
    </font>
    <font>
      <b/>
      <i/>
      <u/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name val="Arial"/>
      <family val="2"/>
    </font>
    <font>
      <sz val="10"/>
      <name val="Calibri"/>
      <family val="2"/>
    </font>
    <font>
      <sz val="11"/>
      <color indexed="8"/>
      <name val="Calibri"/>
      <family val="2"/>
      <charset val="1"/>
    </font>
    <font>
      <sz val="10"/>
      <color indexed="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horizontal="center" vertical="center"/>
    </xf>
    <xf numFmtId="0" fontId="2" fillId="0" borderId="0">
      <alignment horizontal="center" vertical="center"/>
    </xf>
    <xf numFmtId="0" fontId="4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 applyFill="0" applyProtection="0"/>
    <xf numFmtId="0" fontId="16" fillId="0" borderId="0"/>
  </cellStyleXfs>
  <cellXfs count="94">
    <xf numFmtId="0" fontId="0" fillId="0" borderId="0" xfId="0">
      <alignment horizontal="center" vertical="center"/>
    </xf>
    <xf numFmtId="0" fontId="6" fillId="0" borderId="0" xfId="0" applyFont="1" applyFill="1">
      <alignment horizontal="center" vertical="center"/>
    </xf>
    <xf numFmtId="0" fontId="6" fillId="0" borderId="2" xfId="0" applyFont="1" applyFill="1" applyBorder="1">
      <alignment horizontal="center" vertical="center"/>
    </xf>
    <xf numFmtId="0" fontId="3" fillId="0" borderId="2" xfId="0" applyFont="1" applyFill="1" applyBorder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6" fillId="0" borderId="0" xfId="0" applyFont="1" applyFill="1" applyBorder="1">
      <alignment horizontal="center" vertical="center"/>
    </xf>
    <xf numFmtId="0" fontId="0" fillId="0" borderId="2" xfId="0" applyBorder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center" vertical="center" wrapText="1"/>
    </xf>
    <xf numFmtId="0" fontId="3" fillId="0" borderId="0" xfId="0" applyFont="1" applyFill="1" applyBorder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0" borderId="2" xfId="0" applyFont="1" applyFill="1" applyBorder="1">
      <alignment horizontal="center" vertical="center"/>
    </xf>
    <xf numFmtId="0" fontId="6" fillId="0" borderId="1" xfId="0" applyFont="1" applyFill="1" applyBorder="1">
      <alignment horizontal="center" vertical="center"/>
    </xf>
    <xf numFmtId="0" fontId="10" fillId="0" borderId="0" xfId="0" applyFont="1" applyFill="1" applyBorder="1">
      <alignment horizontal="center" vertical="center"/>
    </xf>
    <xf numFmtId="0" fontId="10" fillId="0" borderId="2" xfId="0" applyFont="1" applyBorder="1">
      <alignment horizontal="center"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Fill="1">
      <alignment horizontal="center" vertical="center"/>
    </xf>
    <xf numFmtId="0" fontId="13" fillId="0" borderId="2" xfId="0" applyFont="1" applyFill="1" applyBorder="1">
      <alignment horizontal="center" vertical="center"/>
    </xf>
    <xf numFmtId="0" fontId="13" fillId="0" borderId="2" xfId="0" applyFont="1" applyBorder="1">
      <alignment horizontal="center" vertical="center"/>
    </xf>
    <xf numFmtId="0" fontId="9" fillId="2" borderId="0" xfId="0" applyFont="1" applyFill="1" applyBorder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 vertical="center" textRotation="90"/>
    </xf>
    <xf numFmtId="0" fontId="6" fillId="0" borderId="2" xfId="0" applyFont="1" applyFill="1" applyBorder="1" applyAlignment="1">
      <alignment horizontal="center" vertical="center" textRotation="90" wrapText="1"/>
    </xf>
    <xf numFmtId="0" fontId="0" fillId="0" borderId="2" xfId="0" applyFont="1" applyFill="1" applyBorder="1">
      <alignment horizontal="center" vertical="center"/>
    </xf>
    <xf numFmtId="0" fontId="8" fillId="0" borderId="0" xfId="0" applyFont="1" applyFill="1" applyAlignment="1">
      <alignment vertical="center" wrapText="1"/>
    </xf>
    <xf numFmtId="0" fontId="10" fillId="3" borderId="2" xfId="0" applyFont="1" applyFill="1" applyBorder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13" fillId="3" borderId="2" xfId="0" applyFont="1" applyFill="1" applyBorder="1">
      <alignment horizontal="center" vertical="center"/>
    </xf>
    <xf numFmtId="0" fontId="0" fillId="0" borderId="0" xfId="0" applyFill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9" fillId="0" borderId="2" xfId="0" applyFont="1" applyFill="1" applyBorder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/>
    </xf>
    <xf numFmtId="0" fontId="3" fillId="0" borderId="2" xfId="0" applyFont="1" applyBorder="1" applyAlignment="1"/>
    <xf numFmtId="0" fontId="14" fillId="3" borderId="2" xfId="0" applyFont="1" applyFill="1" applyBorder="1">
      <alignment horizontal="center" vertical="center"/>
    </xf>
    <xf numFmtId="0" fontId="9" fillId="3" borderId="2" xfId="0" applyFont="1" applyFill="1" applyBorder="1">
      <alignment horizontal="center" vertical="center"/>
    </xf>
    <xf numFmtId="0" fontId="0" fillId="3" borderId="2" xfId="0" applyFill="1" applyBorder="1">
      <alignment horizontal="center" vertical="center"/>
    </xf>
    <xf numFmtId="0" fontId="3" fillId="0" borderId="2" xfId="0" applyFont="1" applyFill="1" applyBorder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 applyProtection="1">
      <alignment horizontal="center" vertical="center"/>
    </xf>
    <xf numFmtId="0" fontId="17" fillId="0" borderId="2" xfId="0" applyFont="1" applyFill="1" applyBorder="1" applyAlignment="1" applyProtection="1">
      <alignment vertical="center"/>
    </xf>
    <xf numFmtId="0" fontId="17" fillId="0" borderId="2" xfId="0" applyFont="1" applyFill="1" applyBorder="1" applyAlignment="1" applyProtection="1">
      <alignment horizontal="left" vertical="center"/>
    </xf>
    <xf numFmtId="0" fontId="3" fillId="0" borderId="2" xfId="0" applyFont="1" applyBorder="1" applyAlignment="1">
      <alignment vertical="center"/>
    </xf>
    <xf numFmtId="0" fontId="15" fillId="0" borderId="2" xfId="0" quotePrefix="1" applyFont="1" applyFill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5" fillId="0" borderId="2" xfId="0" quotePrefix="1" applyFont="1" applyFill="1" applyBorder="1" applyAlignment="1">
      <alignment horizontal="left" vertical="center"/>
    </xf>
    <xf numFmtId="0" fontId="3" fillId="0" borderId="2" xfId="0" quotePrefix="1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6" fillId="0" borderId="2" xfId="7" applyFont="1" applyBorder="1" applyAlignment="1">
      <alignment vertical="center"/>
    </xf>
    <xf numFmtId="0" fontId="3" fillId="0" borderId="2" xfId="0" quotePrefix="1" applyFont="1" applyFill="1" applyBorder="1" applyAlignment="1">
      <alignment vertical="center"/>
    </xf>
    <xf numFmtId="0" fontId="17" fillId="0" borderId="3" xfId="0" applyFont="1" applyFill="1" applyBorder="1" applyAlignment="1" applyProtection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8" fillId="0" borderId="2" xfId="0" applyFont="1" applyFill="1" applyBorder="1">
      <alignment horizontal="center" vertical="center"/>
    </xf>
    <xf numFmtId="0" fontId="3" fillId="0" borderId="2" xfId="0" applyFont="1" applyFill="1" applyBorder="1" applyAlignment="1">
      <alignment horizontal="left"/>
    </xf>
    <xf numFmtId="0" fontId="15" fillId="0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18" fillId="4" borderId="2" xfId="0" applyFont="1" applyFill="1" applyBorder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3" fillId="4" borderId="2" xfId="0" applyFont="1" applyFill="1" applyBorder="1" applyAlignment="1">
      <alignment vertical="center"/>
    </xf>
    <xf numFmtId="0" fontId="3" fillId="4" borderId="2" xfId="0" applyFont="1" applyFill="1" applyBorder="1" applyAlignment="1">
      <alignment horizontal="center" vertical="center"/>
    </xf>
    <xf numFmtId="0" fontId="10" fillId="4" borderId="2" xfId="0" applyFont="1" applyFill="1" applyBorder="1">
      <alignment horizontal="center" vertical="center"/>
    </xf>
    <xf numFmtId="0" fontId="6" fillId="4" borderId="2" xfId="0" applyFont="1" applyFill="1" applyBorder="1">
      <alignment horizontal="center" vertical="center"/>
    </xf>
    <xf numFmtId="0" fontId="17" fillId="4" borderId="2" xfId="0" applyFont="1" applyFill="1" applyBorder="1" applyAlignment="1" applyProtection="1">
      <alignment horizontal="left" vertical="center"/>
    </xf>
    <xf numFmtId="0" fontId="17" fillId="4" borderId="2" xfId="0" applyFont="1" applyFill="1" applyBorder="1" applyAlignment="1" applyProtection="1">
      <alignment vertical="center"/>
    </xf>
    <xf numFmtId="0" fontId="17" fillId="4" borderId="2" xfId="0" applyFont="1" applyFill="1" applyBorder="1" applyAlignment="1" applyProtection="1">
      <alignment horizontal="center" vertical="center"/>
    </xf>
    <xf numFmtId="0" fontId="10" fillId="4" borderId="2" xfId="0" applyFont="1" applyFill="1" applyBorder="1" applyAlignment="1">
      <alignment horizont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15" fillId="4" borderId="2" xfId="0" quotePrefix="1" applyFont="1" applyFill="1" applyBorder="1" applyAlignment="1">
      <alignment vertical="center"/>
    </xf>
    <xf numFmtId="0" fontId="15" fillId="4" borderId="2" xfId="0" applyFont="1" applyFill="1" applyBorder="1" applyAlignment="1">
      <alignment horizontal="center"/>
    </xf>
    <xf numFmtId="0" fontId="3" fillId="4" borderId="2" xfId="0" quotePrefix="1" applyFont="1" applyFill="1" applyBorder="1" applyAlignment="1">
      <alignment horizontal="left" vertical="center"/>
    </xf>
    <xf numFmtId="0" fontId="10" fillId="4" borderId="2" xfId="0" quotePrefix="1" applyFont="1" applyFill="1" applyBorder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 vertical="center"/>
    </xf>
  </cellXfs>
  <cellStyles count="8">
    <cellStyle name="Excel Built-in Normal" xfId="7"/>
    <cellStyle name="Migliaia 2" xfId="5"/>
    <cellStyle name="Normale" xfId="0" builtinId="0"/>
    <cellStyle name="Normale 10" xfId="4"/>
    <cellStyle name="Normale 2" xfId="1"/>
    <cellStyle name="Normale 3" xfId="3"/>
    <cellStyle name="Normale 3 2" xfId="2"/>
    <cellStyle name="Normale 4" xfId="6"/>
  </cellStyles>
  <dxfs count="3">
    <dxf>
      <border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  <vertical style="hair">
          <color auto="1"/>
        </vertical>
        <horizontal style="hair">
          <color auto="1"/>
        </horizontal>
      </border>
    </dxf>
    <dxf>
      <fill>
        <patternFill>
          <bgColor rgb="FFFFFF00"/>
        </patternFill>
      </fill>
    </dxf>
    <dxf>
      <fill>
        <patternFill>
          <bgColor theme="3" tint="0.79998168889431442"/>
        </patternFill>
      </fill>
    </dxf>
  </dxfs>
  <tableStyles count="3" defaultTableStyle="TableStyleMedium2" defaultPivotStyle="PivotStyleLight16">
    <tableStyle name="Stile tabella pivot 1" table="0" count="1">
      <tableStyleElement type="firstRowStripe" dxfId="2"/>
    </tableStyle>
    <tableStyle name="Stile tabella pivot 2" table="0" count="1">
      <tableStyleElement type="firstSubtotalRow" dxfId="1"/>
    </tableStyle>
    <tableStyle name="Stile tabella pivot 3" table="0" count="1">
      <tableStyleElement type="wholeTable" dxfId="0"/>
    </tableStyle>
  </tableStyles>
  <colors>
    <mruColors>
      <color rgb="FF66FF66"/>
      <color rgb="FF66FF33"/>
      <color rgb="FFFFCCFF"/>
      <color rgb="FFFFFFCC"/>
      <color rgb="FFFF9900"/>
      <color rgb="FFFF33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1056</xdr:rowOff>
    </xdr:from>
    <xdr:to>
      <xdr:col>1</xdr:col>
      <xdr:colOff>1809751</xdr:colOff>
      <xdr:row>9</xdr:row>
      <xdr:rowOff>0</xdr:rowOff>
    </xdr:to>
    <xdr:pic>
      <xdr:nvPicPr>
        <xdr:cNvPr id="2" name="Immagine 1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80973"/>
          <a:ext cx="2201334" cy="14382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253999</xdr:colOff>
      <xdr:row>0</xdr:row>
      <xdr:rowOff>74083</xdr:rowOff>
    </xdr:from>
    <xdr:to>
      <xdr:col>13</xdr:col>
      <xdr:colOff>222250</xdr:colOff>
      <xdr:row>9</xdr:row>
      <xdr:rowOff>84666</xdr:rowOff>
    </xdr:to>
    <xdr:pic>
      <xdr:nvPicPr>
        <xdr:cNvPr id="3" name="Immagine 2" descr="logo_uisp_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725832" y="74083"/>
          <a:ext cx="1746251" cy="162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52918</xdr:colOff>
      <xdr:row>0</xdr:row>
      <xdr:rowOff>148167</xdr:rowOff>
    </xdr:from>
    <xdr:to>
      <xdr:col>11</xdr:col>
      <xdr:colOff>518583</xdr:colOff>
      <xdr:row>9</xdr:row>
      <xdr:rowOff>127000</xdr:rowOff>
    </xdr:to>
    <xdr:pic>
      <xdr:nvPicPr>
        <xdr:cNvPr id="6" name="Immagine 5" descr="logo_uisp_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175501" y="148167"/>
          <a:ext cx="1629832" cy="1598083"/>
        </a:xfrm>
        <a:prstGeom prst="rect">
          <a:avLst/>
        </a:prstGeom>
      </xdr:spPr>
    </xdr:pic>
    <xdr:clientData/>
  </xdr:twoCellAnchor>
  <xdr:twoCellAnchor editAs="oneCell">
    <xdr:from>
      <xdr:col>0</xdr:col>
      <xdr:colOff>359834</xdr:colOff>
      <xdr:row>0</xdr:row>
      <xdr:rowOff>158751</xdr:rowOff>
    </xdr:from>
    <xdr:to>
      <xdr:col>1</xdr:col>
      <xdr:colOff>2169584</xdr:colOff>
      <xdr:row>9</xdr:row>
      <xdr:rowOff>1</xdr:rowOff>
    </xdr:to>
    <xdr:pic>
      <xdr:nvPicPr>
        <xdr:cNvPr id="8" name="Immagine 7" descr="J:\CEM\UISP- CSI - Biasola\Attività UISP Regionale\Atletica leggera - Emilia-Romagna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59834" y="158751"/>
          <a:ext cx="2264833" cy="146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31749</xdr:colOff>
      <xdr:row>0</xdr:row>
      <xdr:rowOff>169333</xdr:rowOff>
    </xdr:from>
    <xdr:to>
      <xdr:col>12</xdr:col>
      <xdr:colOff>497414</xdr:colOff>
      <xdr:row>9</xdr:row>
      <xdr:rowOff>148166</xdr:rowOff>
    </xdr:to>
    <xdr:pic>
      <xdr:nvPicPr>
        <xdr:cNvPr id="4" name="Immagine 3" descr="logo_uisp_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736416" y="169333"/>
          <a:ext cx="1629832" cy="1598083"/>
        </a:xfrm>
        <a:prstGeom prst="rect">
          <a:avLst/>
        </a:prstGeom>
      </xdr:spPr>
    </xdr:pic>
    <xdr:clientData/>
  </xdr:twoCellAnchor>
  <xdr:twoCellAnchor editAs="oneCell">
    <xdr:from>
      <xdr:col>0</xdr:col>
      <xdr:colOff>338666</xdr:colOff>
      <xdr:row>0</xdr:row>
      <xdr:rowOff>158750</xdr:rowOff>
    </xdr:from>
    <xdr:to>
      <xdr:col>1</xdr:col>
      <xdr:colOff>2296582</xdr:colOff>
      <xdr:row>8</xdr:row>
      <xdr:rowOff>158750</xdr:rowOff>
    </xdr:to>
    <xdr:pic>
      <xdr:nvPicPr>
        <xdr:cNvPr id="5" name="Immagine 4" descr="J:\CEM\UISP- CSI - Biasola\Attività UISP Regionale\Atletica leggera - Emilia-Romagna.pn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8666" y="158750"/>
          <a:ext cx="2391833" cy="1439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52916</xdr:colOff>
      <xdr:row>1</xdr:row>
      <xdr:rowOff>31750</xdr:rowOff>
    </xdr:from>
    <xdr:to>
      <xdr:col>1</xdr:col>
      <xdr:colOff>2090207</xdr:colOff>
      <xdr:row>8</xdr:row>
      <xdr:rowOff>158751</xdr:rowOff>
    </xdr:to>
    <xdr:pic>
      <xdr:nvPicPr>
        <xdr:cNvPr id="3" name="Immagine 2" descr="J:\CEM\UISP- CSI - Biasola\Attività UISP Regionale\Atletica leggera - Emilia-Romagna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16" y="211667"/>
          <a:ext cx="2471208" cy="13864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21165</xdr:colOff>
      <xdr:row>0</xdr:row>
      <xdr:rowOff>74084</xdr:rowOff>
    </xdr:from>
    <xdr:to>
      <xdr:col>8</xdr:col>
      <xdr:colOff>126997</xdr:colOff>
      <xdr:row>9</xdr:row>
      <xdr:rowOff>52917</xdr:rowOff>
    </xdr:to>
    <xdr:pic>
      <xdr:nvPicPr>
        <xdr:cNvPr id="4" name="Immagine 3" descr="logo_uisp_70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07665" y="74084"/>
          <a:ext cx="1629832" cy="1598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68"/>
  <sheetViews>
    <sheetView zoomScale="90" zoomScaleNormal="90" workbookViewId="0">
      <selection activeCell="A12" sqref="A12:N12"/>
    </sheetView>
  </sheetViews>
  <sheetFormatPr defaultRowHeight="15"/>
  <cols>
    <col min="1" max="1" width="5.125" style="1" customWidth="1"/>
    <col min="2" max="2" width="25.625" style="1" customWidth="1"/>
    <col min="3" max="3" width="31.625" style="1" customWidth="1"/>
    <col min="4" max="4" width="6.375" style="38" customWidth="1"/>
    <col min="5" max="6" width="5.875" style="1" customWidth="1"/>
    <col min="7" max="7" width="5.875" style="17" customWidth="1"/>
    <col min="8" max="14" width="5.875" style="1" customWidth="1"/>
    <col min="15" max="16384" width="9" style="1"/>
  </cols>
  <sheetData>
    <row r="1" spans="1:14" ht="14.25" customHeight="1"/>
    <row r="2" spans="1:14" ht="14.25" customHeight="1">
      <c r="C2" s="86" t="s">
        <v>365</v>
      </c>
      <c r="D2" s="86"/>
      <c r="E2" s="86"/>
      <c r="F2" s="86"/>
      <c r="G2" s="86"/>
      <c r="H2" s="86"/>
      <c r="I2" s="27"/>
      <c r="J2" s="27"/>
      <c r="K2" s="27"/>
      <c r="L2" s="27"/>
      <c r="M2" s="27"/>
      <c r="N2" s="27"/>
    </row>
    <row r="3" spans="1:14" ht="14.25" customHeight="1">
      <c r="C3" s="86"/>
      <c r="D3" s="86"/>
      <c r="E3" s="86"/>
      <c r="F3" s="86"/>
      <c r="G3" s="86"/>
      <c r="H3" s="86"/>
      <c r="I3" s="27"/>
      <c r="J3" s="27"/>
      <c r="K3" s="27"/>
      <c r="L3" s="27"/>
      <c r="M3" s="27"/>
      <c r="N3" s="27"/>
    </row>
    <row r="4" spans="1:14" ht="14.25" customHeight="1">
      <c r="C4" s="86"/>
      <c r="D4" s="86"/>
      <c r="E4" s="86"/>
      <c r="F4" s="86"/>
      <c r="G4" s="86"/>
      <c r="H4" s="86"/>
      <c r="I4" s="27"/>
      <c r="J4" s="27"/>
      <c r="K4" s="27"/>
      <c r="L4" s="27"/>
      <c r="M4" s="27"/>
      <c r="N4" s="27"/>
    </row>
    <row r="5" spans="1:14" ht="14.25" customHeight="1">
      <c r="C5" s="86"/>
      <c r="D5" s="86"/>
      <c r="E5" s="86"/>
      <c r="F5" s="86"/>
      <c r="G5" s="86"/>
      <c r="H5" s="86"/>
      <c r="I5" s="27"/>
      <c r="J5" s="27"/>
      <c r="K5" s="27"/>
      <c r="L5" s="27"/>
      <c r="M5" s="27"/>
      <c r="N5" s="27"/>
    </row>
    <row r="6" spans="1:14" ht="14.25" customHeight="1">
      <c r="C6" s="86"/>
      <c r="D6" s="86"/>
      <c r="E6" s="86"/>
      <c r="F6" s="86"/>
      <c r="G6" s="86"/>
      <c r="H6" s="86"/>
      <c r="I6" s="27"/>
      <c r="J6" s="27"/>
      <c r="K6" s="27"/>
      <c r="L6" s="27"/>
      <c r="M6" s="27"/>
      <c r="N6" s="27"/>
    </row>
    <row r="7" spans="1:14" ht="14.25" customHeight="1">
      <c r="C7" s="86"/>
      <c r="D7" s="86"/>
      <c r="E7" s="86"/>
      <c r="F7" s="86"/>
      <c r="G7" s="86"/>
      <c r="H7" s="86"/>
      <c r="I7" s="27"/>
      <c r="J7" s="27"/>
      <c r="K7" s="27"/>
      <c r="L7" s="27"/>
      <c r="M7" s="27"/>
      <c r="N7" s="27"/>
    </row>
    <row r="8" spans="1:14" ht="14.25" customHeight="1">
      <c r="C8" s="86"/>
      <c r="D8" s="86"/>
      <c r="E8" s="86"/>
      <c r="F8" s="86"/>
      <c r="G8" s="86"/>
      <c r="H8" s="86"/>
      <c r="I8" s="27"/>
      <c r="J8" s="27"/>
      <c r="K8" s="27"/>
      <c r="L8" s="27"/>
      <c r="M8" s="27"/>
      <c r="N8" s="27"/>
    </row>
    <row r="9" spans="1:14" ht="14.25" customHeight="1">
      <c r="C9" s="8"/>
      <c r="D9" s="22"/>
      <c r="E9" s="22"/>
      <c r="F9" s="22"/>
      <c r="G9" s="16"/>
      <c r="H9" s="7"/>
      <c r="I9" s="7"/>
      <c r="J9" s="7"/>
      <c r="K9" s="7"/>
      <c r="L9" s="7"/>
      <c r="M9" s="7"/>
    </row>
    <row r="10" spans="1:14" ht="15.75" customHeight="1">
      <c r="A10" s="87" t="s">
        <v>102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</row>
    <row r="11" spans="1:14" ht="15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1:14">
      <c r="A12" s="89" t="s">
        <v>404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4" ht="18.75" customHeight="1">
      <c r="A13" s="88" t="s">
        <v>11</v>
      </c>
      <c r="B13" s="88"/>
      <c r="C13" s="88"/>
      <c r="D13" s="88"/>
      <c r="E13" s="29"/>
    </row>
    <row r="14" spans="1:14" ht="60">
      <c r="A14" s="2" t="s">
        <v>1</v>
      </c>
      <c r="B14" s="2" t="s">
        <v>2</v>
      </c>
      <c r="C14" s="2" t="s">
        <v>0</v>
      </c>
      <c r="D14" s="21" t="s">
        <v>29</v>
      </c>
      <c r="E14" s="2" t="s">
        <v>3</v>
      </c>
      <c r="F14" s="2" t="s">
        <v>4</v>
      </c>
      <c r="G14" s="2" t="s">
        <v>5</v>
      </c>
      <c r="H14" s="2" t="s">
        <v>6</v>
      </c>
      <c r="I14" s="2" t="s">
        <v>10</v>
      </c>
      <c r="J14" s="25" t="s">
        <v>21</v>
      </c>
      <c r="K14" s="25" t="s">
        <v>22</v>
      </c>
      <c r="L14" s="24" t="s">
        <v>23</v>
      </c>
      <c r="M14" s="21" t="s">
        <v>7</v>
      </c>
      <c r="N14" s="21" t="s">
        <v>8</v>
      </c>
    </row>
    <row r="15" spans="1:14" ht="15" customHeight="1">
      <c r="A15" s="70">
        <v>1</v>
      </c>
      <c r="B15" s="71" t="s">
        <v>35</v>
      </c>
      <c r="C15" s="72" t="s">
        <v>32</v>
      </c>
      <c r="D15" s="73">
        <v>2012</v>
      </c>
      <c r="E15" s="74">
        <v>25</v>
      </c>
      <c r="F15" s="74">
        <v>30</v>
      </c>
      <c r="G15" s="74">
        <v>18</v>
      </c>
      <c r="H15" s="74">
        <v>23</v>
      </c>
      <c r="I15" s="74">
        <v>25</v>
      </c>
      <c r="J15" s="74">
        <f>COUNTIF(E15:I15,"&gt;=1")</f>
        <v>5</v>
      </c>
      <c r="K15" s="74">
        <f>IF(J15&gt;=4,MIN(E15:I15),"0")+IF(J15&gt;=5,SMALL(E15:I15,2),"0")</f>
        <v>41</v>
      </c>
      <c r="L15" s="74">
        <f>SUM(E15:I15)-K15</f>
        <v>80</v>
      </c>
      <c r="M15" s="75">
        <v>20</v>
      </c>
      <c r="N15" s="75">
        <f>L15+M15</f>
        <v>100</v>
      </c>
    </row>
    <row r="16" spans="1:14" ht="15" customHeight="1">
      <c r="A16" s="70">
        <v>2</v>
      </c>
      <c r="B16" s="71" t="s">
        <v>31</v>
      </c>
      <c r="C16" s="72" t="s">
        <v>32</v>
      </c>
      <c r="D16" s="73">
        <v>2012</v>
      </c>
      <c r="E16" s="74">
        <v>30</v>
      </c>
      <c r="F16" s="74"/>
      <c r="G16" s="74">
        <v>23</v>
      </c>
      <c r="H16" s="74">
        <v>25</v>
      </c>
      <c r="I16" s="74">
        <v>30</v>
      </c>
      <c r="J16" s="74">
        <f>COUNTIF(E16:I16,"&gt;=1")</f>
        <v>4</v>
      </c>
      <c r="K16" s="74">
        <f>IF(J16&gt;=4,MIN(E16:I16),"0")+IF(J16&gt;=5,SMALL(E16:I16,2),"0")</f>
        <v>23</v>
      </c>
      <c r="L16" s="74">
        <f>SUM(E16:I16)-K16</f>
        <v>85</v>
      </c>
      <c r="M16" s="75"/>
      <c r="N16" s="75">
        <f>L16+M16</f>
        <v>85</v>
      </c>
    </row>
    <row r="17" spans="1:14" ht="15" customHeight="1">
      <c r="A17" s="70">
        <v>3</v>
      </c>
      <c r="B17" s="76" t="s">
        <v>146</v>
      </c>
      <c r="C17" s="77" t="s">
        <v>147</v>
      </c>
      <c r="D17" s="78">
        <v>2011</v>
      </c>
      <c r="E17" s="74"/>
      <c r="F17" s="79"/>
      <c r="G17" s="74">
        <v>27</v>
      </c>
      <c r="H17" s="74">
        <v>30</v>
      </c>
      <c r="I17" s="74"/>
      <c r="J17" s="74">
        <f t="shared" ref="J17:J23" si="0">COUNTIF(E17:I17,"&gt;=1")</f>
        <v>2</v>
      </c>
      <c r="K17" s="74">
        <f t="shared" ref="K17:K23" si="1">IF(J17&gt;=4,MIN(E17:I17),"0")+IF(J17&gt;=5,SMALL(E17:I17,2),"0")</f>
        <v>0</v>
      </c>
      <c r="L17" s="74">
        <f t="shared" ref="L17:L23" si="2">SUM(E17:I17)-K17</f>
        <v>57</v>
      </c>
      <c r="M17" s="74"/>
      <c r="N17" s="75">
        <f t="shared" ref="N17:N23" si="3">L17+M17</f>
        <v>57</v>
      </c>
    </row>
    <row r="18" spans="1:14" ht="15" customHeight="1">
      <c r="A18" s="70">
        <v>4</v>
      </c>
      <c r="B18" s="71" t="s">
        <v>40</v>
      </c>
      <c r="C18" s="72" t="s">
        <v>32</v>
      </c>
      <c r="D18" s="80">
        <v>2011</v>
      </c>
      <c r="E18" s="74">
        <v>20</v>
      </c>
      <c r="F18" s="74"/>
      <c r="G18" s="74">
        <v>9</v>
      </c>
      <c r="H18" s="74"/>
      <c r="I18" s="74">
        <v>23</v>
      </c>
      <c r="J18" s="74">
        <f t="shared" si="0"/>
        <v>3</v>
      </c>
      <c r="K18" s="74">
        <f t="shared" si="1"/>
        <v>0</v>
      </c>
      <c r="L18" s="74">
        <f t="shared" si="2"/>
        <v>52</v>
      </c>
      <c r="M18" s="75"/>
      <c r="N18" s="75">
        <f t="shared" si="3"/>
        <v>52</v>
      </c>
    </row>
    <row r="19" spans="1:14" ht="15" customHeight="1">
      <c r="A19" s="70">
        <v>5</v>
      </c>
      <c r="B19" s="76" t="s">
        <v>148</v>
      </c>
      <c r="C19" s="77" t="s">
        <v>32</v>
      </c>
      <c r="D19" s="78">
        <v>2012</v>
      </c>
      <c r="E19" s="74"/>
      <c r="F19" s="79"/>
      <c r="G19" s="74">
        <v>25</v>
      </c>
      <c r="H19" s="74"/>
      <c r="I19" s="74">
        <v>27</v>
      </c>
      <c r="J19" s="74">
        <f t="shared" si="0"/>
        <v>2</v>
      </c>
      <c r="K19" s="74">
        <f t="shared" si="1"/>
        <v>0</v>
      </c>
      <c r="L19" s="74">
        <f t="shared" si="2"/>
        <v>52</v>
      </c>
      <c r="M19" s="74"/>
      <c r="N19" s="75">
        <f t="shared" si="3"/>
        <v>52</v>
      </c>
    </row>
    <row r="20" spans="1:14" ht="15" customHeight="1">
      <c r="A20" s="70">
        <v>6</v>
      </c>
      <c r="B20" s="81" t="s">
        <v>33</v>
      </c>
      <c r="C20" s="82" t="s">
        <v>34</v>
      </c>
      <c r="D20" s="80">
        <v>2011</v>
      </c>
      <c r="E20" s="74">
        <v>27</v>
      </c>
      <c r="F20" s="74"/>
      <c r="G20" s="74">
        <v>20</v>
      </c>
      <c r="H20" s="74"/>
      <c r="I20" s="74"/>
      <c r="J20" s="74">
        <f t="shared" si="0"/>
        <v>2</v>
      </c>
      <c r="K20" s="74">
        <f t="shared" si="1"/>
        <v>0</v>
      </c>
      <c r="L20" s="74">
        <f t="shared" si="2"/>
        <v>47</v>
      </c>
      <c r="M20" s="75"/>
      <c r="N20" s="75">
        <f t="shared" si="3"/>
        <v>47</v>
      </c>
    </row>
    <row r="21" spans="1:14" ht="15" customHeight="1">
      <c r="A21" s="61">
        <v>7</v>
      </c>
      <c r="B21" s="63" t="s">
        <v>39</v>
      </c>
      <c r="C21" s="52" t="s">
        <v>38</v>
      </c>
      <c r="D21" s="47">
        <v>2011</v>
      </c>
      <c r="E21" s="11">
        <v>21</v>
      </c>
      <c r="F21" s="23"/>
      <c r="G21" s="11">
        <v>11</v>
      </c>
      <c r="H21" s="11"/>
      <c r="I21" s="11"/>
      <c r="J21" s="11">
        <f t="shared" si="0"/>
        <v>2</v>
      </c>
      <c r="K21" s="11">
        <f t="shared" si="1"/>
        <v>0</v>
      </c>
      <c r="L21" s="11">
        <f t="shared" si="2"/>
        <v>32</v>
      </c>
      <c r="M21" s="11"/>
      <c r="N21" s="2">
        <f t="shared" si="3"/>
        <v>32</v>
      </c>
    </row>
    <row r="22" spans="1:14">
      <c r="A22" s="61">
        <v>8</v>
      </c>
      <c r="B22" s="50" t="s">
        <v>166</v>
      </c>
      <c r="C22" s="50" t="s">
        <v>167</v>
      </c>
      <c r="D22" s="48">
        <v>2013</v>
      </c>
      <c r="E22" s="11"/>
      <c r="F22" s="11"/>
      <c r="G22" s="11">
        <v>3</v>
      </c>
      <c r="H22" s="11">
        <v>19</v>
      </c>
      <c r="I22" s="11"/>
      <c r="J22" s="11">
        <f t="shared" si="0"/>
        <v>2</v>
      </c>
      <c r="K22" s="11">
        <f t="shared" si="1"/>
        <v>0</v>
      </c>
      <c r="L22" s="11">
        <f t="shared" si="2"/>
        <v>22</v>
      </c>
      <c r="M22" s="2"/>
      <c r="N22" s="2">
        <f t="shared" si="3"/>
        <v>22</v>
      </c>
    </row>
    <row r="23" spans="1:14">
      <c r="A23" s="61">
        <v>9</v>
      </c>
      <c r="B23" s="50" t="s">
        <v>174</v>
      </c>
      <c r="C23" s="50" t="s">
        <v>167</v>
      </c>
      <c r="D23" s="48">
        <v>2013</v>
      </c>
      <c r="E23" s="11"/>
      <c r="F23" s="11"/>
      <c r="G23" s="11">
        <v>1</v>
      </c>
      <c r="H23" s="11">
        <v>20</v>
      </c>
      <c r="I23" s="11"/>
      <c r="J23" s="11">
        <f t="shared" si="0"/>
        <v>2</v>
      </c>
      <c r="K23" s="11">
        <f t="shared" si="1"/>
        <v>0</v>
      </c>
      <c r="L23" s="11">
        <f t="shared" si="2"/>
        <v>21</v>
      </c>
      <c r="M23" s="2"/>
      <c r="N23" s="2">
        <f t="shared" si="3"/>
        <v>21</v>
      </c>
    </row>
    <row r="24" spans="1:14" ht="15" customHeight="1">
      <c r="A24" s="3"/>
      <c r="B24" s="50" t="s">
        <v>144</v>
      </c>
      <c r="C24" s="49" t="s">
        <v>145</v>
      </c>
      <c r="D24" s="48">
        <v>2011</v>
      </c>
      <c r="E24" s="11"/>
      <c r="F24" s="23"/>
      <c r="G24" s="11">
        <v>30</v>
      </c>
      <c r="H24" s="11"/>
      <c r="I24" s="11"/>
      <c r="J24" s="11">
        <f t="shared" ref="J24:J30" si="4">COUNTIF(E24:I24,"&gt;=1")</f>
        <v>1</v>
      </c>
      <c r="K24" s="11">
        <f t="shared" ref="K24:K30" si="5">IF(J24&gt;=4,MIN(E24:I24),"0")+IF(J24&gt;=5,SMALL(E24:I24,2),"0")</f>
        <v>0</v>
      </c>
      <c r="L24" s="11">
        <f t="shared" ref="L24:L30" si="6">SUM(E24:I24)-K24</f>
        <v>30</v>
      </c>
      <c r="M24" s="11"/>
      <c r="N24" s="2">
        <f t="shared" ref="N24:N30" si="7">L24+M24</f>
        <v>30</v>
      </c>
    </row>
    <row r="25" spans="1:14" ht="15" customHeight="1">
      <c r="A25" s="3"/>
      <c r="B25" s="4" t="s">
        <v>124</v>
      </c>
      <c r="C25" s="46" t="s">
        <v>123</v>
      </c>
      <c r="D25" s="47">
        <v>2011</v>
      </c>
      <c r="E25" s="11"/>
      <c r="F25" s="11">
        <v>27</v>
      </c>
      <c r="G25" s="11"/>
      <c r="H25" s="11"/>
      <c r="I25" s="11"/>
      <c r="J25" s="11">
        <f t="shared" si="4"/>
        <v>1</v>
      </c>
      <c r="K25" s="11">
        <f t="shared" si="5"/>
        <v>0</v>
      </c>
      <c r="L25" s="11">
        <f t="shared" si="6"/>
        <v>27</v>
      </c>
      <c r="M25" s="11"/>
      <c r="N25" s="2">
        <f t="shared" si="7"/>
        <v>27</v>
      </c>
    </row>
    <row r="26" spans="1:14">
      <c r="A26" s="3"/>
      <c r="B26" s="50" t="s">
        <v>335</v>
      </c>
      <c r="C26" s="51" t="s">
        <v>161</v>
      </c>
      <c r="D26" s="48">
        <v>2011</v>
      </c>
      <c r="E26" s="11"/>
      <c r="F26" s="11"/>
      <c r="G26" s="11"/>
      <c r="H26" s="11">
        <v>27</v>
      </c>
      <c r="I26" s="11"/>
      <c r="J26" s="11">
        <f t="shared" si="4"/>
        <v>1</v>
      </c>
      <c r="K26" s="11">
        <f t="shared" si="5"/>
        <v>0</v>
      </c>
      <c r="L26" s="11">
        <f t="shared" si="6"/>
        <v>27</v>
      </c>
      <c r="M26" s="2"/>
      <c r="N26" s="2">
        <f t="shared" si="7"/>
        <v>27</v>
      </c>
    </row>
    <row r="27" spans="1:14" ht="15" customHeight="1">
      <c r="A27" s="3"/>
      <c r="B27" s="4" t="s">
        <v>37</v>
      </c>
      <c r="C27" s="51" t="s">
        <v>36</v>
      </c>
      <c r="D27" s="47">
        <v>2011</v>
      </c>
      <c r="E27" s="11">
        <v>23</v>
      </c>
      <c r="F27" s="11"/>
      <c r="G27" s="11"/>
      <c r="H27" s="11"/>
      <c r="I27" s="11"/>
      <c r="J27" s="11">
        <f t="shared" si="4"/>
        <v>1</v>
      </c>
      <c r="K27" s="11">
        <f t="shared" si="5"/>
        <v>0</v>
      </c>
      <c r="L27" s="11">
        <f t="shared" si="6"/>
        <v>23</v>
      </c>
      <c r="M27" s="2"/>
      <c r="N27" s="2">
        <f t="shared" si="7"/>
        <v>23</v>
      </c>
    </row>
    <row r="28" spans="1:14" ht="15" customHeight="1">
      <c r="A28" s="3"/>
      <c r="B28" s="50" t="s">
        <v>149</v>
      </c>
      <c r="C28" s="49" t="s">
        <v>145</v>
      </c>
      <c r="D28" s="48">
        <v>2012</v>
      </c>
      <c r="E28" s="11"/>
      <c r="F28" s="11"/>
      <c r="G28" s="11">
        <v>21</v>
      </c>
      <c r="H28" s="11"/>
      <c r="I28" s="11"/>
      <c r="J28" s="11">
        <f t="shared" si="4"/>
        <v>1</v>
      </c>
      <c r="K28" s="11">
        <f t="shared" si="5"/>
        <v>0</v>
      </c>
      <c r="L28" s="11">
        <f t="shared" si="6"/>
        <v>21</v>
      </c>
      <c r="M28" s="2"/>
      <c r="N28" s="2">
        <f t="shared" si="7"/>
        <v>21</v>
      </c>
    </row>
    <row r="29" spans="1:14">
      <c r="A29" s="3"/>
      <c r="B29" s="50" t="s">
        <v>336</v>
      </c>
      <c r="C29" s="51" t="s">
        <v>161</v>
      </c>
      <c r="D29" s="48">
        <v>2011</v>
      </c>
      <c r="E29" s="11"/>
      <c r="F29" s="11"/>
      <c r="G29" s="11"/>
      <c r="H29" s="11">
        <v>21</v>
      </c>
      <c r="I29" s="11"/>
      <c r="J29" s="11">
        <f t="shared" si="4"/>
        <v>1</v>
      </c>
      <c r="K29" s="11">
        <f t="shared" si="5"/>
        <v>0</v>
      </c>
      <c r="L29" s="11">
        <f t="shared" si="6"/>
        <v>21</v>
      </c>
      <c r="M29" s="2"/>
      <c r="N29" s="2">
        <f t="shared" si="7"/>
        <v>21</v>
      </c>
    </row>
    <row r="30" spans="1:14">
      <c r="A30" s="3"/>
      <c r="B30" s="50" t="s">
        <v>370</v>
      </c>
      <c r="C30" s="51" t="s">
        <v>369</v>
      </c>
      <c r="D30" s="48">
        <v>2012</v>
      </c>
      <c r="E30" s="11"/>
      <c r="F30" s="11"/>
      <c r="G30" s="11"/>
      <c r="H30" s="11"/>
      <c r="I30" s="11">
        <v>21</v>
      </c>
      <c r="J30" s="11">
        <f t="shared" si="4"/>
        <v>1</v>
      </c>
      <c r="K30" s="11">
        <f t="shared" si="5"/>
        <v>0</v>
      </c>
      <c r="L30" s="11">
        <f t="shared" si="6"/>
        <v>21</v>
      </c>
      <c r="M30" s="2"/>
      <c r="N30" s="2">
        <f t="shared" si="7"/>
        <v>21</v>
      </c>
    </row>
    <row r="31" spans="1:14" ht="15" customHeight="1">
      <c r="A31" s="3"/>
      <c r="B31" s="4" t="s">
        <v>42</v>
      </c>
      <c r="C31" s="51" t="s">
        <v>41</v>
      </c>
      <c r="D31" s="37">
        <v>2012</v>
      </c>
      <c r="E31" s="11">
        <v>19</v>
      </c>
      <c r="F31" s="23"/>
      <c r="G31" s="11"/>
      <c r="H31" s="11"/>
      <c r="I31" s="11"/>
      <c r="J31" s="11">
        <f t="shared" ref="J31:J52" si="8">COUNTIF(E31:I31,"&gt;=1")</f>
        <v>1</v>
      </c>
      <c r="K31" s="11">
        <f t="shared" ref="K31:K52" si="9">IF(J31&gt;=4,MIN(E31:I31),"0")+IF(J31&gt;=5,SMALL(E31:I31,2),"0")</f>
        <v>0</v>
      </c>
      <c r="L31" s="11">
        <f t="shared" ref="L31:L52" si="10">SUM(E31:I31)-K31</f>
        <v>19</v>
      </c>
      <c r="M31" s="11"/>
      <c r="N31" s="2">
        <f t="shared" ref="N31:N52" si="11">L31+M31</f>
        <v>19</v>
      </c>
    </row>
    <row r="32" spans="1:14" ht="15" customHeight="1">
      <c r="A32" s="3"/>
      <c r="B32" s="50" t="s">
        <v>150</v>
      </c>
      <c r="C32" s="49" t="s">
        <v>145</v>
      </c>
      <c r="D32" s="48">
        <v>2012</v>
      </c>
      <c r="E32" s="11"/>
      <c r="F32" s="23"/>
      <c r="G32" s="11">
        <v>19</v>
      </c>
      <c r="H32" s="11"/>
      <c r="I32" s="11"/>
      <c r="J32" s="11">
        <f t="shared" si="8"/>
        <v>1</v>
      </c>
      <c r="K32" s="11">
        <f t="shared" si="9"/>
        <v>0</v>
      </c>
      <c r="L32" s="11">
        <f t="shared" si="10"/>
        <v>19</v>
      </c>
      <c r="M32" s="11"/>
      <c r="N32" s="2">
        <f t="shared" si="11"/>
        <v>19</v>
      </c>
    </row>
    <row r="33" spans="1:14" ht="15" customHeight="1">
      <c r="A33" s="3"/>
      <c r="B33" s="4" t="s">
        <v>43</v>
      </c>
      <c r="C33" s="51" t="s">
        <v>41</v>
      </c>
      <c r="D33" s="37">
        <v>2013</v>
      </c>
      <c r="E33" s="11">
        <v>18</v>
      </c>
      <c r="F33" s="11"/>
      <c r="G33" s="11"/>
      <c r="H33" s="11"/>
      <c r="I33" s="11"/>
      <c r="J33" s="11">
        <f t="shared" si="8"/>
        <v>1</v>
      </c>
      <c r="K33" s="11">
        <f t="shared" si="9"/>
        <v>0</v>
      </c>
      <c r="L33" s="11">
        <f t="shared" si="10"/>
        <v>18</v>
      </c>
      <c r="M33" s="2"/>
      <c r="N33" s="2">
        <f t="shared" si="11"/>
        <v>18</v>
      </c>
    </row>
    <row r="34" spans="1:14" ht="15" customHeight="1">
      <c r="A34" s="3"/>
      <c r="B34" s="50" t="s">
        <v>151</v>
      </c>
      <c r="C34" s="49" t="s">
        <v>152</v>
      </c>
      <c r="D34" s="48">
        <v>2011</v>
      </c>
      <c r="E34" s="11"/>
      <c r="F34" s="23"/>
      <c r="G34" s="11">
        <v>17</v>
      </c>
      <c r="H34" s="11"/>
      <c r="I34" s="11"/>
      <c r="J34" s="11">
        <f t="shared" si="8"/>
        <v>1</v>
      </c>
      <c r="K34" s="11">
        <f t="shared" si="9"/>
        <v>0</v>
      </c>
      <c r="L34" s="11">
        <f t="shared" si="10"/>
        <v>17</v>
      </c>
      <c r="M34" s="11"/>
      <c r="N34" s="2">
        <f t="shared" si="11"/>
        <v>17</v>
      </c>
    </row>
    <row r="35" spans="1:14" ht="15" customHeight="1">
      <c r="A35" s="3"/>
      <c r="B35" s="50" t="s">
        <v>153</v>
      </c>
      <c r="C35" s="49" t="s">
        <v>152</v>
      </c>
      <c r="D35" s="48">
        <v>2011</v>
      </c>
      <c r="E35" s="11"/>
      <c r="F35" s="11"/>
      <c r="G35" s="11">
        <v>16</v>
      </c>
      <c r="H35" s="11"/>
      <c r="I35" s="11"/>
      <c r="J35" s="11">
        <f t="shared" si="8"/>
        <v>1</v>
      </c>
      <c r="K35" s="11">
        <f t="shared" si="9"/>
        <v>0</v>
      </c>
      <c r="L35" s="11">
        <f t="shared" si="10"/>
        <v>16</v>
      </c>
      <c r="M35" s="2"/>
      <c r="N35" s="2">
        <f t="shared" si="11"/>
        <v>16</v>
      </c>
    </row>
    <row r="36" spans="1:14" ht="15" customHeight="1">
      <c r="A36" s="3"/>
      <c r="B36" s="50" t="s">
        <v>154</v>
      </c>
      <c r="C36" s="49" t="s">
        <v>152</v>
      </c>
      <c r="D36" s="48">
        <v>2012</v>
      </c>
      <c r="E36" s="11"/>
      <c r="F36" s="23"/>
      <c r="G36" s="11">
        <v>15</v>
      </c>
      <c r="H36" s="11"/>
      <c r="I36" s="11"/>
      <c r="J36" s="11">
        <f t="shared" si="8"/>
        <v>1</v>
      </c>
      <c r="K36" s="11">
        <f t="shared" si="9"/>
        <v>0</v>
      </c>
      <c r="L36" s="11">
        <f t="shared" si="10"/>
        <v>15</v>
      </c>
      <c r="M36" s="11"/>
      <c r="N36" s="2">
        <f t="shared" si="11"/>
        <v>15</v>
      </c>
    </row>
    <row r="37" spans="1:14" ht="15" customHeight="1">
      <c r="A37" s="3"/>
      <c r="B37" s="50" t="s">
        <v>155</v>
      </c>
      <c r="C37" s="49" t="s">
        <v>50</v>
      </c>
      <c r="D37" s="48">
        <v>2011</v>
      </c>
      <c r="E37" s="11"/>
      <c r="F37" s="23"/>
      <c r="G37" s="11">
        <v>14</v>
      </c>
      <c r="H37" s="11"/>
      <c r="I37" s="11"/>
      <c r="J37" s="11">
        <f t="shared" si="8"/>
        <v>1</v>
      </c>
      <c r="K37" s="11">
        <f t="shared" si="9"/>
        <v>0</v>
      </c>
      <c r="L37" s="11">
        <f t="shared" si="10"/>
        <v>14</v>
      </c>
      <c r="M37" s="11"/>
      <c r="N37" s="2">
        <f t="shared" si="11"/>
        <v>14</v>
      </c>
    </row>
    <row r="38" spans="1:14" ht="15" customHeight="1">
      <c r="A38" s="3"/>
      <c r="B38" s="50" t="s">
        <v>156</v>
      </c>
      <c r="C38" s="49" t="s">
        <v>152</v>
      </c>
      <c r="D38" s="48">
        <v>2011</v>
      </c>
      <c r="E38" s="11"/>
      <c r="F38" s="23"/>
      <c r="G38" s="11">
        <v>13</v>
      </c>
      <c r="H38" s="11"/>
      <c r="I38" s="11"/>
      <c r="J38" s="11">
        <f t="shared" si="8"/>
        <v>1</v>
      </c>
      <c r="K38" s="11">
        <f t="shared" si="9"/>
        <v>0</v>
      </c>
      <c r="L38" s="11">
        <f t="shared" si="10"/>
        <v>13</v>
      </c>
      <c r="M38" s="11"/>
      <c r="N38" s="2">
        <f t="shared" si="11"/>
        <v>13</v>
      </c>
    </row>
    <row r="39" spans="1:14" ht="15" customHeight="1">
      <c r="A39" s="3"/>
      <c r="B39" s="50" t="s">
        <v>157</v>
      </c>
      <c r="C39" s="49" t="s">
        <v>152</v>
      </c>
      <c r="D39" s="48">
        <v>2011</v>
      </c>
      <c r="E39" s="11"/>
      <c r="F39" s="11"/>
      <c r="G39" s="11">
        <v>12</v>
      </c>
      <c r="H39" s="11"/>
      <c r="I39" s="11"/>
      <c r="J39" s="11">
        <f t="shared" si="8"/>
        <v>1</v>
      </c>
      <c r="K39" s="11">
        <f t="shared" si="9"/>
        <v>0</v>
      </c>
      <c r="L39" s="11">
        <f t="shared" si="10"/>
        <v>12</v>
      </c>
      <c r="M39" s="2"/>
      <c r="N39" s="2">
        <f t="shared" si="11"/>
        <v>12</v>
      </c>
    </row>
    <row r="40" spans="1:14" ht="15" customHeight="1">
      <c r="A40" s="3"/>
      <c r="B40" s="50" t="s">
        <v>158</v>
      </c>
      <c r="C40" s="49" t="s">
        <v>50</v>
      </c>
      <c r="D40" s="48">
        <v>2011</v>
      </c>
      <c r="E40" s="11"/>
      <c r="F40" s="11"/>
      <c r="G40" s="11">
        <v>10</v>
      </c>
      <c r="H40" s="11"/>
      <c r="I40" s="11"/>
      <c r="J40" s="11">
        <f t="shared" si="8"/>
        <v>1</v>
      </c>
      <c r="K40" s="11">
        <f t="shared" si="9"/>
        <v>0</v>
      </c>
      <c r="L40" s="11">
        <f t="shared" si="10"/>
        <v>10</v>
      </c>
      <c r="M40" s="2"/>
      <c r="N40" s="2">
        <f t="shared" si="11"/>
        <v>10</v>
      </c>
    </row>
    <row r="41" spans="1:14">
      <c r="A41" s="3"/>
      <c r="B41" s="50" t="s">
        <v>159</v>
      </c>
      <c r="C41" s="49" t="s">
        <v>50</v>
      </c>
      <c r="D41" s="48">
        <v>2013</v>
      </c>
      <c r="E41" s="11"/>
      <c r="F41" s="11"/>
      <c r="G41" s="11">
        <v>8</v>
      </c>
      <c r="H41" s="11"/>
      <c r="I41" s="11"/>
      <c r="J41" s="11">
        <f t="shared" si="8"/>
        <v>1</v>
      </c>
      <c r="K41" s="11">
        <f t="shared" si="9"/>
        <v>0</v>
      </c>
      <c r="L41" s="11">
        <f t="shared" si="10"/>
        <v>8</v>
      </c>
      <c r="M41" s="2"/>
      <c r="N41" s="2">
        <f t="shared" si="11"/>
        <v>8</v>
      </c>
    </row>
    <row r="42" spans="1:14">
      <c r="A42" s="3"/>
      <c r="B42" s="50" t="s">
        <v>160</v>
      </c>
      <c r="C42" s="49" t="s">
        <v>145</v>
      </c>
      <c r="D42" s="48">
        <v>2012</v>
      </c>
      <c r="E42" s="11"/>
      <c r="F42" s="11"/>
      <c r="G42" s="11">
        <v>7</v>
      </c>
      <c r="H42" s="11"/>
      <c r="I42" s="11"/>
      <c r="J42" s="11">
        <f t="shared" si="8"/>
        <v>1</v>
      </c>
      <c r="K42" s="11">
        <f t="shared" si="9"/>
        <v>0</v>
      </c>
      <c r="L42" s="11">
        <f t="shared" si="10"/>
        <v>7</v>
      </c>
      <c r="M42" s="2"/>
      <c r="N42" s="2">
        <f t="shared" si="11"/>
        <v>7</v>
      </c>
    </row>
    <row r="43" spans="1:14">
      <c r="A43" s="3"/>
      <c r="B43" s="50" t="s">
        <v>162</v>
      </c>
      <c r="C43" s="51" t="s">
        <v>161</v>
      </c>
      <c r="D43" s="48">
        <v>2012</v>
      </c>
      <c r="E43" s="11"/>
      <c r="F43" s="11"/>
      <c r="G43" s="11">
        <v>6</v>
      </c>
      <c r="H43" s="11"/>
      <c r="I43" s="11"/>
      <c r="J43" s="11">
        <f t="shared" si="8"/>
        <v>1</v>
      </c>
      <c r="K43" s="11">
        <f t="shared" si="9"/>
        <v>0</v>
      </c>
      <c r="L43" s="11">
        <f t="shared" si="10"/>
        <v>6</v>
      </c>
      <c r="M43" s="2"/>
      <c r="N43" s="2">
        <f t="shared" si="11"/>
        <v>6</v>
      </c>
    </row>
    <row r="44" spans="1:14">
      <c r="A44" s="3"/>
      <c r="B44" s="50" t="s">
        <v>163</v>
      </c>
      <c r="C44" s="50" t="s">
        <v>164</v>
      </c>
      <c r="D44" s="48">
        <v>2012</v>
      </c>
      <c r="E44" s="11"/>
      <c r="F44" s="11"/>
      <c r="G44" s="11">
        <v>5</v>
      </c>
      <c r="H44" s="11"/>
      <c r="I44" s="11"/>
      <c r="J44" s="11">
        <f t="shared" si="8"/>
        <v>1</v>
      </c>
      <c r="K44" s="11">
        <f t="shared" si="9"/>
        <v>0</v>
      </c>
      <c r="L44" s="11">
        <f t="shared" si="10"/>
        <v>5</v>
      </c>
      <c r="M44" s="2"/>
      <c r="N44" s="2">
        <f t="shared" si="11"/>
        <v>5</v>
      </c>
    </row>
    <row r="45" spans="1:14">
      <c r="A45" s="3"/>
      <c r="B45" s="50" t="s">
        <v>165</v>
      </c>
      <c r="C45" s="50" t="s">
        <v>164</v>
      </c>
      <c r="D45" s="48">
        <v>2012</v>
      </c>
      <c r="E45" s="11"/>
      <c r="F45" s="11"/>
      <c r="G45" s="11">
        <v>4</v>
      </c>
      <c r="H45" s="11"/>
      <c r="I45" s="11"/>
      <c r="J45" s="11">
        <f t="shared" si="8"/>
        <v>1</v>
      </c>
      <c r="K45" s="11">
        <f t="shared" si="9"/>
        <v>0</v>
      </c>
      <c r="L45" s="11">
        <f t="shared" si="10"/>
        <v>4</v>
      </c>
      <c r="M45" s="2"/>
      <c r="N45" s="2">
        <f t="shared" si="11"/>
        <v>4</v>
      </c>
    </row>
    <row r="46" spans="1:14">
      <c r="A46" s="3"/>
      <c r="B46" s="50" t="s">
        <v>168</v>
      </c>
      <c r="C46" s="49" t="s">
        <v>145</v>
      </c>
      <c r="D46" s="48">
        <v>2012</v>
      </c>
      <c r="E46" s="11"/>
      <c r="F46" s="11"/>
      <c r="G46" s="11">
        <v>2</v>
      </c>
      <c r="H46" s="11"/>
      <c r="I46" s="11"/>
      <c r="J46" s="11">
        <f t="shared" si="8"/>
        <v>1</v>
      </c>
      <c r="K46" s="11">
        <f t="shared" si="9"/>
        <v>0</v>
      </c>
      <c r="L46" s="11">
        <f t="shared" si="10"/>
        <v>2</v>
      </c>
      <c r="M46" s="2"/>
      <c r="N46" s="2">
        <f t="shared" si="11"/>
        <v>2</v>
      </c>
    </row>
    <row r="47" spans="1:14">
      <c r="A47" s="3"/>
      <c r="B47" s="50" t="s">
        <v>169</v>
      </c>
      <c r="C47" s="50" t="s">
        <v>145</v>
      </c>
      <c r="D47" s="48">
        <v>2012</v>
      </c>
      <c r="E47" s="11"/>
      <c r="F47" s="11"/>
      <c r="G47" s="11">
        <v>1</v>
      </c>
      <c r="H47" s="11"/>
      <c r="I47" s="11"/>
      <c r="J47" s="11">
        <f t="shared" si="8"/>
        <v>1</v>
      </c>
      <c r="K47" s="11">
        <f t="shared" si="9"/>
        <v>0</v>
      </c>
      <c r="L47" s="11">
        <f t="shared" si="10"/>
        <v>1</v>
      </c>
      <c r="M47" s="2"/>
      <c r="N47" s="2">
        <f t="shared" si="11"/>
        <v>1</v>
      </c>
    </row>
    <row r="48" spans="1:14">
      <c r="A48" s="3"/>
      <c r="B48" s="50" t="s">
        <v>170</v>
      </c>
      <c r="C48" s="50" t="s">
        <v>145</v>
      </c>
      <c r="D48" s="48">
        <v>2011</v>
      </c>
      <c r="E48" s="11"/>
      <c r="F48" s="11"/>
      <c r="G48" s="11">
        <v>1</v>
      </c>
      <c r="H48" s="11"/>
      <c r="I48" s="11"/>
      <c r="J48" s="11">
        <f t="shared" si="8"/>
        <v>1</v>
      </c>
      <c r="K48" s="11">
        <f t="shared" si="9"/>
        <v>0</v>
      </c>
      <c r="L48" s="11">
        <f t="shared" si="10"/>
        <v>1</v>
      </c>
      <c r="M48" s="2"/>
      <c r="N48" s="2">
        <f t="shared" si="11"/>
        <v>1</v>
      </c>
    </row>
    <row r="49" spans="1:14">
      <c r="A49" s="3"/>
      <c r="B49" s="50" t="s">
        <v>171</v>
      </c>
      <c r="C49" s="50" t="s">
        <v>152</v>
      </c>
      <c r="D49" s="48">
        <v>2013</v>
      </c>
      <c r="E49" s="11"/>
      <c r="F49" s="11"/>
      <c r="G49" s="11">
        <v>1</v>
      </c>
      <c r="H49" s="11"/>
      <c r="I49" s="11"/>
      <c r="J49" s="11">
        <f t="shared" si="8"/>
        <v>1</v>
      </c>
      <c r="K49" s="11">
        <f t="shared" si="9"/>
        <v>0</v>
      </c>
      <c r="L49" s="11">
        <f t="shared" si="10"/>
        <v>1</v>
      </c>
      <c r="M49" s="2"/>
      <c r="N49" s="2">
        <f t="shared" si="11"/>
        <v>1</v>
      </c>
    </row>
    <row r="50" spans="1:14">
      <c r="A50" s="3"/>
      <c r="B50" s="50" t="s">
        <v>172</v>
      </c>
      <c r="C50" s="50" t="s">
        <v>152</v>
      </c>
      <c r="D50" s="48">
        <v>2012</v>
      </c>
      <c r="E50" s="11"/>
      <c r="F50" s="11"/>
      <c r="G50" s="11">
        <v>1</v>
      </c>
      <c r="H50" s="11"/>
      <c r="I50" s="11"/>
      <c r="J50" s="11">
        <f t="shared" si="8"/>
        <v>1</v>
      </c>
      <c r="K50" s="11">
        <f t="shared" si="9"/>
        <v>0</v>
      </c>
      <c r="L50" s="11">
        <f t="shared" si="10"/>
        <v>1</v>
      </c>
      <c r="M50" s="2"/>
      <c r="N50" s="2">
        <f t="shared" si="11"/>
        <v>1</v>
      </c>
    </row>
    <row r="51" spans="1:14">
      <c r="A51" s="3"/>
      <c r="B51" s="4" t="s">
        <v>173</v>
      </c>
      <c r="C51" s="50" t="s">
        <v>145</v>
      </c>
      <c r="D51" s="48">
        <v>2012</v>
      </c>
      <c r="E51" s="11"/>
      <c r="F51" s="11"/>
      <c r="G51" s="11">
        <v>1</v>
      </c>
      <c r="H51" s="11"/>
      <c r="I51" s="11"/>
      <c r="J51" s="11">
        <f t="shared" si="8"/>
        <v>1</v>
      </c>
      <c r="K51" s="11">
        <f t="shared" si="9"/>
        <v>0</v>
      </c>
      <c r="L51" s="11">
        <f t="shared" si="10"/>
        <v>1</v>
      </c>
      <c r="M51" s="2"/>
      <c r="N51" s="2">
        <f t="shared" si="11"/>
        <v>1</v>
      </c>
    </row>
    <row r="52" spans="1:14">
      <c r="A52" s="3"/>
      <c r="B52" s="50" t="s">
        <v>175</v>
      </c>
      <c r="C52" s="50" t="s">
        <v>152</v>
      </c>
      <c r="D52" s="48">
        <v>2012</v>
      </c>
      <c r="E52" s="11"/>
      <c r="F52" s="11"/>
      <c r="G52" s="11">
        <v>1</v>
      </c>
      <c r="H52" s="11"/>
      <c r="I52" s="11"/>
      <c r="J52" s="11">
        <f t="shared" si="8"/>
        <v>1</v>
      </c>
      <c r="K52" s="11">
        <f t="shared" si="9"/>
        <v>0</v>
      </c>
      <c r="L52" s="11">
        <f t="shared" si="10"/>
        <v>1</v>
      </c>
      <c r="M52" s="2"/>
      <c r="N52" s="2">
        <f t="shared" si="11"/>
        <v>1</v>
      </c>
    </row>
    <row r="53" spans="1:14" ht="15" customHeight="1">
      <c r="A53" s="9"/>
      <c r="B53" s="10"/>
      <c r="C53" s="10"/>
      <c r="D53" s="40"/>
      <c r="E53" s="13"/>
      <c r="F53" s="13"/>
      <c r="G53" s="13"/>
      <c r="H53" s="13"/>
      <c r="I53" s="13"/>
      <c r="J53" s="13"/>
      <c r="K53" s="13"/>
      <c r="L53" s="13"/>
      <c r="M53" s="5"/>
      <c r="N53" s="5"/>
    </row>
    <row r="54" spans="1:14">
      <c r="A54" s="9"/>
      <c r="B54" s="10"/>
      <c r="C54" s="10"/>
      <c r="D54" s="40"/>
      <c r="E54" s="13"/>
      <c r="F54" s="5"/>
      <c r="G54" s="13"/>
      <c r="H54" s="5"/>
      <c r="I54" s="5"/>
      <c r="J54" s="5"/>
      <c r="K54" s="5"/>
      <c r="L54" s="5"/>
      <c r="M54" s="5"/>
      <c r="N54" s="5"/>
    </row>
    <row r="55" spans="1:14" ht="18.75" customHeight="1">
      <c r="A55" s="88" t="s">
        <v>12</v>
      </c>
      <c r="B55" s="88"/>
      <c r="C55" s="88"/>
      <c r="D55" s="88"/>
      <c r="E55" s="29"/>
    </row>
    <row r="56" spans="1:14" ht="60">
      <c r="A56" s="2" t="s">
        <v>1</v>
      </c>
      <c r="B56" s="2" t="s">
        <v>2</v>
      </c>
      <c r="C56" s="2" t="s">
        <v>0</v>
      </c>
      <c r="D56" s="21" t="s">
        <v>29</v>
      </c>
      <c r="E56" s="2" t="s">
        <v>3</v>
      </c>
      <c r="F56" s="2" t="s">
        <v>4</v>
      </c>
      <c r="G56" s="2" t="s">
        <v>5</v>
      </c>
      <c r="H56" s="2" t="s">
        <v>6</v>
      </c>
      <c r="I56" s="2" t="s">
        <v>10</v>
      </c>
      <c r="J56" s="25" t="s">
        <v>21</v>
      </c>
      <c r="K56" s="25" t="s">
        <v>22</v>
      </c>
      <c r="L56" s="24" t="s">
        <v>23</v>
      </c>
      <c r="M56" s="21" t="s">
        <v>7</v>
      </c>
      <c r="N56" s="21" t="s">
        <v>8</v>
      </c>
    </row>
    <row r="57" spans="1:14">
      <c r="A57" s="70">
        <v>1</v>
      </c>
      <c r="B57" s="76" t="s">
        <v>178</v>
      </c>
      <c r="C57" s="76" t="s">
        <v>179</v>
      </c>
      <c r="D57" s="78">
        <v>2011</v>
      </c>
      <c r="E57" s="74">
        <v>30</v>
      </c>
      <c r="F57" s="74"/>
      <c r="G57" s="74">
        <v>27</v>
      </c>
      <c r="H57" s="74">
        <v>27</v>
      </c>
      <c r="I57" s="74">
        <v>30</v>
      </c>
      <c r="J57" s="74">
        <f t="shared" ref="J57:J62" si="12">COUNTIF(E57:I57,"&gt;=1")</f>
        <v>4</v>
      </c>
      <c r="K57" s="74">
        <f t="shared" ref="K57:K62" si="13">IF(J57&gt;=4,MIN(E57:I57),"0")+IF(J57&gt;=5,SMALL(E57:I57,2),"0")</f>
        <v>27</v>
      </c>
      <c r="L57" s="74">
        <f t="shared" ref="L57:L62" si="14">SUM(E57:I57)-K57</f>
        <v>87</v>
      </c>
      <c r="M57" s="75"/>
      <c r="N57" s="75">
        <f t="shared" ref="N57:N62" si="15">L57+M57</f>
        <v>87</v>
      </c>
    </row>
    <row r="58" spans="1:14">
      <c r="A58" s="70">
        <v>2</v>
      </c>
      <c r="B58" s="76" t="s">
        <v>197</v>
      </c>
      <c r="C58" s="76" t="s">
        <v>152</v>
      </c>
      <c r="D58" s="78">
        <v>2011</v>
      </c>
      <c r="E58" s="74"/>
      <c r="F58" s="74"/>
      <c r="G58" s="74">
        <v>8</v>
      </c>
      <c r="H58" s="74">
        <v>25</v>
      </c>
      <c r="I58" s="74">
        <v>27</v>
      </c>
      <c r="J58" s="74">
        <f t="shared" si="12"/>
        <v>3</v>
      </c>
      <c r="K58" s="74">
        <f t="shared" si="13"/>
        <v>0</v>
      </c>
      <c r="L58" s="74">
        <f t="shared" si="14"/>
        <v>60</v>
      </c>
      <c r="M58" s="75"/>
      <c r="N58" s="75">
        <f t="shared" si="15"/>
        <v>60</v>
      </c>
    </row>
    <row r="59" spans="1:14">
      <c r="A59" s="70">
        <v>3</v>
      </c>
      <c r="B59" s="71" t="s">
        <v>105</v>
      </c>
      <c r="C59" s="71" t="s">
        <v>50</v>
      </c>
      <c r="D59" s="83">
        <v>2011</v>
      </c>
      <c r="E59" s="74"/>
      <c r="F59" s="74">
        <v>30</v>
      </c>
      <c r="G59" s="74"/>
      <c r="H59" s="74"/>
      <c r="I59" s="74">
        <v>20</v>
      </c>
      <c r="J59" s="74">
        <f t="shared" si="12"/>
        <v>2</v>
      </c>
      <c r="K59" s="74">
        <f t="shared" si="13"/>
        <v>0</v>
      </c>
      <c r="L59" s="74">
        <f t="shared" si="14"/>
        <v>50</v>
      </c>
      <c r="M59" s="74"/>
      <c r="N59" s="75">
        <f t="shared" si="15"/>
        <v>50</v>
      </c>
    </row>
    <row r="60" spans="1:14">
      <c r="A60" s="70">
        <v>4</v>
      </c>
      <c r="B60" s="76" t="s">
        <v>180</v>
      </c>
      <c r="C60" s="76" t="s">
        <v>50</v>
      </c>
      <c r="D60" s="78">
        <v>2012</v>
      </c>
      <c r="E60" s="74"/>
      <c r="F60" s="74"/>
      <c r="G60" s="74">
        <v>25</v>
      </c>
      <c r="H60" s="74"/>
      <c r="I60" s="74">
        <v>25</v>
      </c>
      <c r="J60" s="74">
        <f t="shared" si="12"/>
        <v>2</v>
      </c>
      <c r="K60" s="74">
        <f t="shared" si="13"/>
        <v>0</v>
      </c>
      <c r="L60" s="74">
        <f t="shared" si="14"/>
        <v>50</v>
      </c>
      <c r="M60" s="75"/>
      <c r="N60" s="75">
        <f t="shared" si="15"/>
        <v>50</v>
      </c>
    </row>
    <row r="61" spans="1:14">
      <c r="A61" s="70">
        <v>5</v>
      </c>
      <c r="B61" s="76" t="s">
        <v>182</v>
      </c>
      <c r="C61" s="76" t="s">
        <v>32</v>
      </c>
      <c r="D61" s="78">
        <v>2013</v>
      </c>
      <c r="E61" s="74"/>
      <c r="F61" s="74"/>
      <c r="G61" s="74">
        <v>21</v>
      </c>
      <c r="H61" s="74"/>
      <c r="I61" s="74">
        <v>23</v>
      </c>
      <c r="J61" s="74">
        <f t="shared" si="12"/>
        <v>2</v>
      </c>
      <c r="K61" s="74">
        <f t="shared" si="13"/>
        <v>0</v>
      </c>
      <c r="L61" s="74">
        <f t="shared" si="14"/>
        <v>44</v>
      </c>
      <c r="M61" s="75"/>
      <c r="N61" s="75">
        <f t="shared" si="15"/>
        <v>44</v>
      </c>
    </row>
    <row r="62" spans="1:14">
      <c r="A62" s="70">
        <v>6</v>
      </c>
      <c r="B62" s="76" t="s">
        <v>181</v>
      </c>
      <c r="C62" s="76" t="s">
        <v>32</v>
      </c>
      <c r="D62" s="78">
        <v>2013</v>
      </c>
      <c r="E62" s="74"/>
      <c r="F62" s="74"/>
      <c r="G62" s="74">
        <v>23</v>
      </c>
      <c r="H62" s="74"/>
      <c r="I62" s="74">
        <v>19</v>
      </c>
      <c r="J62" s="74">
        <f t="shared" si="12"/>
        <v>2</v>
      </c>
      <c r="K62" s="74">
        <f t="shared" si="13"/>
        <v>0</v>
      </c>
      <c r="L62" s="74">
        <f t="shared" si="14"/>
        <v>42</v>
      </c>
      <c r="M62" s="75"/>
      <c r="N62" s="75">
        <f t="shared" si="15"/>
        <v>42</v>
      </c>
    </row>
    <row r="63" spans="1:14">
      <c r="A63" s="3"/>
      <c r="B63" s="50" t="s">
        <v>177</v>
      </c>
      <c r="C63" s="50" t="s">
        <v>145</v>
      </c>
      <c r="D63" s="48">
        <v>2011</v>
      </c>
      <c r="E63" s="11"/>
      <c r="F63" s="11"/>
      <c r="G63" s="11">
        <v>30</v>
      </c>
      <c r="H63" s="11"/>
      <c r="I63" s="11"/>
      <c r="J63" s="11">
        <f t="shared" ref="J63:J68" si="16">COUNTIF(E63:I63,"&gt;=1")</f>
        <v>1</v>
      </c>
      <c r="K63" s="11">
        <f t="shared" ref="K63:K68" si="17">IF(J63&gt;=4,MIN(E63:I63),"0")+IF(J63&gt;=5,SMALL(E63:I63,2),"0")</f>
        <v>0</v>
      </c>
      <c r="L63" s="11">
        <f t="shared" ref="L63:L68" si="18">SUM(E63:I63)-K63</f>
        <v>30</v>
      </c>
      <c r="M63" s="2"/>
      <c r="N63" s="2">
        <f t="shared" ref="N63:N68" si="19">L63+M63</f>
        <v>30</v>
      </c>
    </row>
    <row r="64" spans="1:14">
      <c r="A64" s="3"/>
      <c r="B64" s="50" t="s">
        <v>337</v>
      </c>
      <c r="C64" s="51" t="s">
        <v>161</v>
      </c>
      <c r="D64" s="48">
        <v>2011</v>
      </c>
      <c r="E64" s="11"/>
      <c r="F64" s="11"/>
      <c r="G64" s="11"/>
      <c r="H64" s="11">
        <v>30</v>
      </c>
      <c r="I64" s="11"/>
      <c r="J64" s="11">
        <f t="shared" si="16"/>
        <v>1</v>
      </c>
      <c r="K64" s="11">
        <f t="shared" si="17"/>
        <v>0</v>
      </c>
      <c r="L64" s="11">
        <f t="shared" si="18"/>
        <v>30</v>
      </c>
      <c r="M64" s="2"/>
      <c r="N64" s="2">
        <f t="shared" si="19"/>
        <v>30</v>
      </c>
    </row>
    <row r="65" spans="1:14" ht="15" customHeight="1">
      <c r="A65" s="3"/>
      <c r="B65" s="4" t="s">
        <v>45</v>
      </c>
      <c r="C65" s="53" t="s">
        <v>44</v>
      </c>
      <c r="D65" s="41">
        <v>2011</v>
      </c>
      <c r="E65" s="11">
        <v>27</v>
      </c>
      <c r="F65" s="11"/>
      <c r="G65" s="11"/>
      <c r="H65" s="11"/>
      <c r="I65" s="11"/>
      <c r="J65" s="11">
        <f t="shared" si="16"/>
        <v>1</v>
      </c>
      <c r="K65" s="11">
        <f t="shared" si="17"/>
        <v>0</v>
      </c>
      <c r="L65" s="11">
        <f t="shared" si="18"/>
        <v>27</v>
      </c>
      <c r="M65" s="2"/>
      <c r="N65" s="2">
        <f t="shared" si="19"/>
        <v>27</v>
      </c>
    </row>
    <row r="66" spans="1:14">
      <c r="A66" s="3"/>
      <c r="B66" s="4" t="s">
        <v>46</v>
      </c>
      <c r="C66" s="53" t="s">
        <v>36</v>
      </c>
      <c r="D66" s="39">
        <v>2012</v>
      </c>
      <c r="E66" s="11">
        <v>25</v>
      </c>
      <c r="F66" s="11"/>
      <c r="G66" s="11"/>
      <c r="H66" s="11"/>
      <c r="I66" s="11"/>
      <c r="J66" s="11">
        <f t="shared" si="16"/>
        <v>1</v>
      </c>
      <c r="K66" s="11">
        <f t="shared" si="17"/>
        <v>0</v>
      </c>
      <c r="L66" s="11">
        <f t="shared" si="18"/>
        <v>25</v>
      </c>
      <c r="M66" s="11"/>
      <c r="N66" s="2">
        <f t="shared" si="19"/>
        <v>25</v>
      </c>
    </row>
    <row r="67" spans="1:14">
      <c r="A67" s="3"/>
      <c r="B67" s="63" t="s">
        <v>47</v>
      </c>
      <c r="C67" s="54" t="s">
        <v>38</v>
      </c>
      <c r="D67" s="39">
        <v>2013</v>
      </c>
      <c r="E67" s="11">
        <v>23</v>
      </c>
      <c r="F67" s="11"/>
      <c r="G67" s="11"/>
      <c r="H67" s="11"/>
      <c r="I67" s="11"/>
      <c r="J67" s="11">
        <f t="shared" si="16"/>
        <v>1</v>
      </c>
      <c r="K67" s="11">
        <f t="shared" si="17"/>
        <v>0</v>
      </c>
      <c r="L67" s="11">
        <f t="shared" si="18"/>
        <v>23</v>
      </c>
      <c r="M67" s="11"/>
      <c r="N67" s="2">
        <f t="shared" si="19"/>
        <v>23</v>
      </c>
    </row>
    <row r="68" spans="1:14">
      <c r="A68" s="3"/>
      <c r="B68" s="50" t="s">
        <v>338</v>
      </c>
      <c r="C68" s="51" t="s">
        <v>161</v>
      </c>
      <c r="D68" s="48">
        <v>2012</v>
      </c>
      <c r="E68" s="11"/>
      <c r="F68" s="11"/>
      <c r="G68" s="11"/>
      <c r="H68" s="11">
        <v>23</v>
      </c>
      <c r="I68" s="11"/>
      <c r="J68" s="11">
        <f t="shared" si="16"/>
        <v>1</v>
      </c>
      <c r="K68" s="11">
        <f t="shared" si="17"/>
        <v>0</v>
      </c>
      <c r="L68" s="11">
        <f t="shared" si="18"/>
        <v>23</v>
      </c>
      <c r="M68" s="2"/>
      <c r="N68" s="2">
        <f t="shared" si="19"/>
        <v>23</v>
      </c>
    </row>
    <row r="69" spans="1:14">
      <c r="A69" s="3"/>
      <c r="B69" s="4" t="s">
        <v>49</v>
      </c>
      <c r="C69" s="53" t="s">
        <v>48</v>
      </c>
      <c r="D69" s="39">
        <v>2013</v>
      </c>
      <c r="E69" s="11">
        <v>21</v>
      </c>
      <c r="F69" s="11"/>
      <c r="G69" s="11"/>
      <c r="H69" s="11"/>
      <c r="I69" s="11"/>
      <c r="J69" s="11">
        <f t="shared" ref="J69:J84" si="20">COUNTIF(E69:I69,"&gt;=1")</f>
        <v>1</v>
      </c>
      <c r="K69" s="11">
        <f t="shared" ref="K69:K84" si="21">IF(J69&gt;=4,MIN(E69:I69),"0")+IF(J69&gt;=5,SMALL(E69:I69,2),"0")</f>
        <v>0</v>
      </c>
      <c r="L69" s="11">
        <f t="shared" ref="L69:L84" si="22">SUM(E69:I69)-K69</f>
        <v>21</v>
      </c>
      <c r="M69" s="11"/>
      <c r="N69" s="2">
        <f t="shared" ref="N69:N84" si="23">L69+M69</f>
        <v>21</v>
      </c>
    </row>
    <row r="70" spans="1:14">
      <c r="A70" s="3"/>
      <c r="B70" s="50" t="s">
        <v>339</v>
      </c>
      <c r="C70" s="51" t="s">
        <v>161</v>
      </c>
      <c r="D70" s="48">
        <v>2011</v>
      </c>
      <c r="E70" s="11"/>
      <c r="F70" s="11"/>
      <c r="G70" s="11"/>
      <c r="H70" s="11">
        <v>21</v>
      </c>
      <c r="I70" s="11"/>
      <c r="J70" s="11">
        <f>COUNTIF(E70:I70,"&gt;=1")</f>
        <v>1</v>
      </c>
      <c r="K70" s="11">
        <f>IF(J70&gt;=4,MIN(E70:I70),"0")+IF(J70&gt;=5,SMALL(E70:I70,2),"0")</f>
        <v>0</v>
      </c>
      <c r="L70" s="11">
        <f>SUM(E70:I70)-K70</f>
        <v>21</v>
      </c>
      <c r="M70" s="2"/>
      <c r="N70" s="2">
        <f>L70+M70</f>
        <v>21</v>
      </c>
    </row>
    <row r="71" spans="1:14">
      <c r="A71" s="3"/>
      <c r="B71" s="50" t="s">
        <v>372</v>
      </c>
      <c r="C71" s="51" t="s">
        <v>371</v>
      </c>
      <c r="D71" s="48">
        <v>2013</v>
      </c>
      <c r="E71" s="11"/>
      <c r="F71" s="11"/>
      <c r="G71" s="11"/>
      <c r="H71" s="11"/>
      <c r="I71" s="11">
        <v>21</v>
      </c>
      <c r="J71" s="11">
        <f>COUNTIF(E71:I71,"&gt;=1")</f>
        <v>1</v>
      </c>
      <c r="K71" s="11">
        <f>IF(J71&gt;=4,MIN(E71:I71),"0")+IF(J71&gt;=5,SMALL(E71:I71,2),"0")</f>
        <v>0</v>
      </c>
      <c r="L71" s="11">
        <f>SUM(E71:I71)-K71</f>
        <v>21</v>
      </c>
      <c r="M71" s="2"/>
      <c r="N71" s="2">
        <f>L71+M71</f>
        <v>21</v>
      </c>
    </row>
    <row r="72" spans="1:14">
      <c r="A72" s="3"/>
      <c r="B72" s="50" t="s">
        <v>183</v>
      </c>
      <c r="C72" s="50" t="s">
        <v>145</v>
      </c>
      <c r="D72" s="48">
        <v>2011</v>
      </c>
      <c r="E72" s="11"/>
      <c r="F72" s="11"/>
      <c r="G72" s="11">
        <v>20</v>
      </c>
      <c r="H72" s="11"/>
      <c r="I72" s="11"/>
      <c r="J72" s="11">
        <f t="shared" si="20"/>
        <v>1</v>
      </c>
      <c r="K72" s="11">
        <f t="shared" si="21"/>
        <v>0</v>
      </c>
      <c r="L72" s="11">
        <f t="shared" si="22"/>
        <v>20</v>
      </c>
      <c r="M72" s="2"/>
      <c r="N72" s="2">
        <f t="shared" si="23"/>
        <v>20</v>
      </c>
    </row>
    <row r="73" spans="1:14">
      <c r="A73" s="3"/>
      <c r="B73" s="50" t="s">
        <v>340</v>
      </c>
      <c r="C73" s="50" t="s">
        <v>167</v>
      </c>
      <c r="D73" s="48">
        <v>2013</v>
      </c>
      <c r="E73" s="11"/>
      <c r="F73" s="11"/>
      <c r="G73" s="11"/>
      <c r="H73" s="11">
        <v>20</v>
      </c>
      <c r="I73" s="11"/>
      <c r="J73" s="11">
        <f t="shared" si="20"/>
        <v>1</v>
      </c>
      <c r="K73" s="11">
        <f t="shared" si="21"/>
        <v>0</v>
      </c>
      <c r="L73" s="11">
        <f t="shared" si="22"/>
        <v>20</v>
      </c>
      <c r="M73" s="2"/>
      <c r="N73" s="2">
        <f t="shared" si="23"/>
        <v>20</v>
      </c>
    </row>
    <row r="74" spans="1:14">
      <c r="A74" s="3"/>
      <c r="B74" s="50" t="s">
        <v>184</v>
      </c>
      <c r="C74" s="50" t="s">
        <v>145</v>
      </c>
      <c r="D74" s="48">
        <v>2011</v>
      </c>
      <c r="E74" s="11"/>
      <c r="F74" s="11"/>
      <c r="G74" s="11">
        <v>19</v>
      </c>
      <c r="H74" s="11"/>
      <c r="I74" s="11"/>
      <c r="J74" s="11">
        <f t="shared" si="20"/>
        <v>1</v>
      </c>
      <c r="K74" s="11">
        <f t="shared" si="21"/>
        <v>0</v>
      </c>
      <c r="L74" s="11">
        <f t="shared" si="22"/>
        <v>19</v>
      </c>
      <c r="M74" s="2"/>
      <c r="N74" s="2">
        <f t="shared" si="23"/>
        <v>19</v>
      </c>
    </row>
    <row r="75" spans="1:14">
      <c r="A75" s="3"/>
      <c r="B75" s="50" t="s">
        <v>185</v>
      </c>
      <c r="C75" s="50" t="s">
        <v>164</v>
      </c>
      <c r="D75" s="48">
        <v>2012</v>
      </c>
      <c r="E75" s="11"/>
      <c r="F75" s="11"/>
      <c r="G75" s="11">
        <v>18</v>
      </c>
      <c r="H75" s="11"/>
      <c r="I75" s="11"/>
      <c r="J75" s="11">
        <f t="shared" si="20"/>
        <v>1</v>
      </c>
      <c r="K75" s="11">
        <f t="shared" si="21"/>
        <v>0</v>
      </c>
      <c r="L75" s="11">
        <f t="shared" si="22"/>
        <v>18</v>
      </c>
      <c r="M75" s="2"/>
      <c r="N75" s="2">
        <f t="shared" si="23"/>
        <v>18</v>
      </c>
    </row>
    <row r="76" spans="1:14">
      <c r="A76" s="3"/>
      <c r="B76" s="50" t="s">
        <v>186</v>
      </c>
      <c r="C76" s="50" t="s">
        <v>152</v>
      </c>
      <c r="D76" s="48">
        <v>2012</v>
      </c>
      <c r="E76" s="11"/>
      <c r="F76" s="11"/>
      <c r="G76" s="11">
        <v>17</v>
      </c>
      <c r="H76" s="11"/>
      <c r="I76" s="11"/>
      <c r="J76" s="11">
        <f t="shared" si="20"/>
        <v>1</v>
      </c>
      <c r="K76" s="11">
        <f t="shared" si="21"/>
        <v>0</v>
      </c>
      <c r="L76" s="11">
        <f t="shared" si="22"/>
        <v>17</v>
      </c>
      <c r="M76" s="2"/>
      <c r="N76" s="2">
        <f t="shared" si="23"/>
        <v>17</v>
      </c>
    </row>
    <row r="77" spans="1:14">
      <c r="A77" s="3"/>
      <c r="B77" s="50" t="s">
        <v>187</v>
      </c>
      <c r="C77" s="50" t="s">
        <v>188</v>
      </c>
      <c r="D77" s="48">
        <v>2012</v>
      </c>
      <c r="E77" s="11"/>
      <c r="F77" s="11"/>
      <c r="G77" s="11">
        <v>16</v>
      </c>
      <c r="H77" s="11"/>
      <c r="I77" s="11"/>
      <c r="J77" s="11">
        <f t="shared" si="20"/>
        <v>1</v>
      </c>
      <c r="K77" s="11">
        <f t="shared" si="21"/>
        <v>0</v>
      </c>
      <c r="L77" s="11">
        <f t="shared" si="22"/>
        <v>16</v>
      </c>
      <c r="M77" s="2"/>
      <c r="N77" s="2">
        <f t="shared" si="23"/>
        <v>16</v>
      </c>
    </row>
    <row r="78" spans="1:14">
      <c r="A78" s="3"/>
      <c r="B78" s="50" t="s">
        <v>189</v>
      </c>
      <c r="C78" s="50" t="s">
        <v>190</v>
      </c>
      <c r="D78" s="48">
        <v>2013</v>
      </c>
      <c r="E78" s="11"/>
      <c r="F78" s="11"/>
      <c r="G78" s="11">
        <v>15</v>
      </c>
      <c r="H78" s="11"/>
      <c r="I78" s="11"/>
      <c r="J78" s="11">
        <f t="shared" si="20"/>
        <v>1</v>
      </c>
      <c r="K78" s="11">
        <f t="shared" si="21"/>
        <v>0</v>
      </c>
      <c r="L78" s="11">
        <f t="shared" si="22"/>
        <v>15</v>
      </c>
      <c r="M78" s="2"/>
      <c r="N78" s="2">
        <f t="shared" si="23"/>
        <v>15</v>
      </c>
    </row>
    <row r="79" spans="1:14">
      <c r="A79" s="3"/>
      <c r="B79" s="50" t="s">
        <v>191</v>
      </c>
      <c r="C79" s="50" t="s">
        <v>145</v>
      </c>
      <c r="D79" s="48">
        <v>2012</v>
      </c>
      <c r="E79" s="11"/>
      <c r="F79" s="11"/>
      <c r="G79" s="11">
        <v>14</v>
      </c>
      <c r="H79" s="11"/>
      <c r="I79" s="11"/>
      <c r="J79" s="11">
        <f t="shared" si="20"/>
        <v>1</v>
      </c>
      <c r="K79" s="11">
        <f t="shared" si="21"/>
        <v>0</v>
      </c>
      <c r="L79" s="11">
        <f t="shared" si="22"/>
        <v>14</v>
      </c>
      <c r="M79" s="2"/>
      <c r="N79" s="2">
        <f t="shared" si="23"/>
        <v>14</v>
      </c>
    </row>
    <row r="80" spans="1:14">
      <c r="A80" s="3"/>
      <c r="B80" s="50" t="s">
        <v>192</v>
      </c>
      <c r="C80" s="50" t="s">
        <v>145</v>
      </c>
      <c r="D80" s="48">
        <v>2011</v>
      </c>
      <c r="E80" s="11"/>
      <c r="F80" s="11"/>
      <c r="G80" s="11">
        <v>13</v>
      </c>
      <c r="H80" s="11"/>
      <c r="I80" s="11"/>
      <c r="J80" s="11">
        <f t="shared" si="20"/>
        <v>1</v>
      </c>
      <c r="K80" s="11">
        <f t="shared" si="21"/>
        <v>0</v>
      </c>
      <c r="L80" s="11">
        <f t="shared" si="22"/>
        <v>13</v>
      </c>
      <c r="M80" s="2"/>
      <c r="N80" s="2">
        <f t="shared" si="23"/>
        <v>13</v>
      </c>
    </row>
    <row r="81" spans="1:14">
      <c r="A81" s="3"/>
      <c r="B81" s="50" t="s">
        <v>193</v>
      </c>
      <c r="C81" s="50" t="s">
        <v>152</v>
      </c>
      <c r="D81" s="48">
        <v>2013</v>
      </c>
      <c r="E81" s="11"/>
      <c r="F81" s="11"/>
      <c r="G81" s="11">
        <v>12</v>
      </c>
      <c r="H81" s="11"/>
      <c r="I81" s="11"/>
      <c r="J81" s="11">
        <f t="shared" si="20"/>
        <v>1</v>
      </c>
      <c r="K81" s="11">
        <f t="shared" si="21"/>
        <v>0</v>
      </c>
      <c r="L81" s="11">
        <f t="shared" si="22"/>
        <v>12</v>
      </c>
      <c r="M81" s="2"/>
      <c r="N81" s="2">
        <f t="shared" si="23"/>
        <v>12</v>
      </c>
    </row>
    <row r="82" spans="1:14">
      <c r="A82" s="3"/>
      <c r="B82" s="50" t="s">
        <v>194</v>
      </c>
      <c r="C82" s="50" t="s">
        <v>145</v>
      </c>
      <c r="D82" s="48">
        <v>2011</v>
      </c>
      <c r="E82" s="11"/>
      <c r="F82" s="11"/>
      <c r="G82" s="11">
        <v>11</v>
      </c>
      <c r="H82" s="11"/>
      <c r="I82" s="11"/>
      <c r="J82" s="11">
        <f t="shared" si="20"/>
        <v>1</v>
      </c>
      <c r="K82" s="11">
        <f t="shared" si="21"/>
        <v>0</v>
      </c>
      <c r="L82" s="11">
        <f t="shared" si="22"/>
        <v>11</v>
      </c>
      <c r="M82" s="2"/>
      <c r="N82" s="2">
        <f t="shared" si="23"/>
        <v>11</v>
      </c>
    </row>
    <row r="83" spans="1:14">
      <c r="A83" s="3"/>
      <c r="B83" s="50" t="s">
        <v>195</v>
      </c>
      <c r="C83" s="50" t="s">
        <v>145</v>
      </c>
      <c r="D83" s="48">
        <v>2011</v>
      </c>
      <c r="E83" s="11"/>
      <c r="F83" s="11"/>
      <c r="G83" s="11">
        <v>10</v>
      </c>
      <c r="H83" s="11"/>
      <c r="I83" s="11"/>
      <c r="J83" s="11">
        <f t="shared" si="20"/>
        <v>1</v>
      </c>
      <c r="K83" s="11">
        <f t="shared" si="21"/>
        <v>0</v>
      </c>
      <c r="L83" s="11">
        <f t="shared" si="22"/>
        <v>10</v>
      </c>
      <c r="M83" s="2"/>
      <c r="N83" s="2">
        <f t="shared" si="23"/>
        <v>10</v>
      </c>
    </row>
    <row r="84" spans="1:14">
      <c r="A84" s="3"/>
      <c r="B84" s="50" t="s">
        <v>196</v>
      </c>
      <c r="C84" s="50" t="s">
        <v>145</v>
      </c>
      <c r="D84" s="48">
        <v>2011</v>
      </c>
      <c r="E84" s="11"/>
      <c r="F84" s="11"/>
      <c r="G84" s="11">
        <v>9</v>
      </c>
      <c r="H84" s="11"/>
      <c r="I84" s="11"/>
      <c r="J84" s="11">
        <f t="shared" si="20"/>
        <v>1</v>
      </c>
      <c r="K84" s="11">
        <f t="shared" si="21"/>
        <v>0</v>
      </c>
      <c r="L84" s="11">
        <f t="shared" si="22"/>
        <v>9</v>
      </c>
      <c r="M84" s="2"/>
      <c r="N84" s="2">
        <f t="shared" si="23"/>
        <v>9</v>
      </c>
    </row>
    <row r="85" spans="1:14">
      <c r="A85" s="9"/>
      <c r="B85" s="10"/>
      <c r="C85" s="10"/>
      <c r="D85" s="40"/>
      <c r="E85" s="13"/>
      <c r="F85" s="13"/>
      <c r="G85" s="13"/>
      <c r="H85" s="13"/>
      <c r="I85" s="13"/>
      <c r="J85" s="13"/>
      <c r="K85" s="13"/>
      <c r="L85" s="13"/>
      <c r="M85" s="5"/>
      <c r="N85" s="5"/>
    </row>
    <row r="86" spans="1:14">
      <c r="A86" s="9"/>
      <c r="B86" s="10"/>
      <c r="C86" s="10"/>
      <c r="D86" s="40"/>
      <c r="E86" s="13"/>
      <c r="F86" s="13"/>
      <c r="G86" s="13"/>
      <c r="H86" s="5"/>
      <c r="I86" s="5"/>
      <c r="J86" s="5"/>
      <c r="K86" s="5"/>
      <c r="L86" s="5"/>
      <c r="M86" s="5"/>
      <c r="N86" s="5"/>
    </row>
    <row r="87" spans="1:14" ht="18.75" customHeight="1">
      <c r="A87" s="88" t="s">
        <v>13</v>
      </c>
      <c r="B87" s="88"/>
      <c r="C87" s="88"/>
      <c r="D87" s="88"/>
      <c r="E87" s="29"/>
      <c r="F87" s="12"/>
    </row>
    <row r="88" spans="1:14" ht="60">
      <c r="A88" s="2" t="s">
        <v>1</v>
      </c>
      <c r="B88" s="2" t="s">
        <v>2</v>
      </c>
      <c r="C88" s="2" t="s">
        <v>0</v>
      </c>
      <c r="D88" s="21" t="s">
        <v>29</v>
      </c>
      <c r="E88" s="2" t="s">
        <v>3</v>
      </c>
      <c r="F88" s="2" t="s">
        <v>4</v>
      </c>
      <c r="G88" s="2" t="s">
        <v>5</v>
      </c>
      <c r="H88" s="2" t="s">
        <v>6</v>
      </c>
      <c r="I88" s="2" t="s">
        <v>10</v>
      </c>
      <c r="J88" s="25" t="s">
        <v>21</v>
      </c>
      <c r="K88" s="25" t="s">
        <v>22</v>
      </c>
      <c r="L88" s="24" t="s">
        <v>23</v>
      </c>
      <c r="M88" s="21" t="s">
        <v>7</v>
      </c>
      <c r="N88" s="21" t="s">
        <v>8</v>
      </c>
    </row>
    <row r="89" spans="1:14" ht="15" customHeight="1">
      <c r="A89" s="70">
        <v>1</v>
      </c>
      <c r="B89" s="71" t="s">
        <v>51</v>
      </c>
      <c r="C89" s="71" t="s">
        <v>50</v>
      </c>
      <c r="D89" s="73">
        <v>2010</v>
      </c>
      <c r="E89" s="74">
        <v>30</v>
      </c>
      <c r="F89" s="74">
        <v>27</v>
      </c>
      <c r="G89" s="74">
        <v>21</v>
      </c>
      <c r="H89" s="74">
        <v>25</v>
      </c>
      <c r="I89" s="74">
        <v>27</v>
      </c>
      <c r="J89" s="74">
        <f>COUNTIF(E89:I89,"&gt;=1")</f>
        <v>5</v>
      </c>
      <c r="K89" s="74">
        <f>IF(J89&gt;=4,MIN(E89:I89),"0")+IF(J89&gt;=5,SMALL(E89:I89,2),"0")</f>
        <v>46</v>
      </c>
      <c r="L89" s="74">
        <f>SUM(E89:I89)-K89</f>
        <v>84</v>
      </c>
      <c r="M89" s="75">
        <v>20</v>
      </c>
      <c r="N89" s="75">
        <f>L89+M89</f>
        <v>104</v>
      </c>
    </row>
    <row r="90" spans="1:14" ht="15" customHeight="1">
      <c r="A90" s="70">
        <v>2</v>
      </c>
      <c r="B90" s="71" t="s">
        <v>53</v>
      </c>
      <c r="C90" s="71" t="s">
        <v>32</v>
      </c>
      <c r="D90" s="73">
        <v>2010</v>
      </c>
      <c r="E90" s="74">
        <v>25</v>
      </c>
      <c r="F90" s="74"/>
      <c r="G90" s="74">
        <v>14</v>
      </c>
      <c r="H90" s="74">
        <v>21</v>
      </c>
      <c r="I90" s="74">
        <v>23</v>
      </c>
      <c r="J90" s="74">
        <f>COUNTIF(E90:I90,"&gt;=1")</f>
        <v>4</v>
      </c>
      <c r="K90" s="74">
        <f>IF(J90&gt;=4,MIN(E90:I90),"0")+IF(J90&gt;=5,SMALL(E90:I90,2),"0")</f>
        <v>14</v>
      </c>
      <c r="L90" s="74">
        <f>SUM(E90:I90)-K90</f>
        <v>69</v>
      </c>
      <c r="M90" s="75"/>
      <c r="N90" s="75">
        <f>L90+M90</f>
        <v>69</v>
      </c>
    </row>
    <row r="91" spans="1:14">
      <c r="A91" s="70">
        <v>3</v>
      </c>
      <c r="B91" s="76" t="s">
        <v>198</v>
      </c>
      <c r="C91" s="76" t="s">
        <v>199</v>
      </c>
      <c r="D91" s="78">
        <v>2009</v>
      </c>
      <c r="E91" s="74"/>
      <c r="F91" s="74"/>
      <c r="G91" s="74">
        <v>30</v>
      </c>
      <c r="H91" s="74">
        <v>30</v>
      </c>
      <c r="I91" s="74"/>
      <c r="J91" s="74">
        <f>COUNTIF(E91:I91,"&gt;=1")</f>
        <v>2</v>
      </c>
      <c r="K91" s="74">
        <f>IF(J91&gt;=4,MIN(E91:I91),"0")+IF(J91&gt;=5,SMALL(E91:I91,2),"0")</f>
        <v>0</v>
      </c>
      <c r="L91" s="74">
        <f>SUM(E91:I91)-K91</f>
        <v>60</v>
      </c>
      <c r="M91" s="75"/>
      <c r="N91" s="75">
        <f>L91+M91</f>
        <v>60</v>
      </c>
    </row>
    <row r="92" spans="1:14">
      <c r="A92" s="70">
        <v>4</v>
      </c>
      <c r="B92" s="76" t="s">
        <v>200</v>
      </c>
      <c r="C92" s="76" t="s">
        <v>199</v>
      </c>
      <c r="D92" s="78">
        <v>2009</v>
      </c>
      <c r="E92" s="74"/>
      <c r="F92" s="74"/>
      <c r="G92" s="74">
        <v>27</v>
      </c>
      <c r="H92" s="74">
        <v>27</v>
      </c>
      <c r="I92" s="74"/>
      <c r="J92" s="74">
        <f>COUNTIF(E92:I92,"&gt;=1")</f>
        <v>2</v>
      </c>
      <c r="K92" s="74">
        <f>IF(J92&gt;=4,MIN(E92:I92),"0")+IF(J92&gt;=5,SMALL(E92:I92,2),"0")</f>
        <v>0</v>
      </c>
      <c r="L92" s="74">
        <f>SUM(E92:I92)-K92</f>
        <v>54</v>
      </c>
      <c r="M92" s="75"/>
      <c r="N92" s="75">
        <f>L92+M92</f>
        <v>54</v>
      </c>
    </row>
    <row r="93" spans="1:14">
      <c r="A93" s="70">
        <v>5</v>
      </c>
      <c r="B93" s="76" t="s">
        <v>203</v>
      </c>
      <c r="C93" s="76" t="s">
        <v>32</v>
      </c>
      <c r="D93" s="78">
        <v>2009</v>
      </c>
      <c r="E93" s="74"/>
      <c r="F93" s="74"/>
      <c r="G93" s="74">
        <v>23</v>
      </c>
      <c r="H93" s="74"/>
      <c r="I93" s="74">
        <v>30</v>
      </c>
      <c r="J93" s="74">
        <f t="shared" ref="J93:J100" si="24">COUNTIF(E93:I93,"&gt;=1")</f>
        <v>2</v>
      </c>
      <c r="K93" s="74">
        <f t="shared" ref="K93:K100" si="25">IF(J93&gt;=4,MIN(E93:I93),"0")+IF(J93&gt;=5,SMALL(E93:I93,2),"0")</f>
        <v>0</v>
      </c>
      <c r="L93" s="74">
        <f t="shared" ref="L93:L100" si="26">SUM(E93:I93)-K93</f>
        <v>53</v>
      </c>
      <c r="M93" s="75"/>
      <c r="N93" s="75">
        <f t="shared" ref="N93:N100" si="27">L93+M93</f>
        <v>53</v>
      </c>
    </row>
    <row r="94" spans="1:14">
      <c r="A94" s="70">
        <v>6</v>
      </c>
      <c r="B94" s="76" t="s">
        <v>206</v>
      </c>
      <c r="C94" s="76" t="s">
        <v>199</v>
      </c>
      <c r="D94" s="78">
        <v>2009</v>
      </c>
      <c r="E94" s="74"/>
      <c r="F94" s="74"/>
      <c r="G94" s="74">
        <v>18</v>
      </c>
      <c r="H94" s="74">
        <v>23</v>
      </c>
      <c r="I94" s="74"/>
      <c r="J94" s="74">
        <f t="shared" si="24"/>
        <v>2</v>
      </c>
      <c r="K94" s="74">
        <f t="shared" si="25"/>
        <v>0</v>
      </c>
      <c r="L94" s="74">
        <f t="shared" si="26"/>
        <v>41</v>
      </c>
      <c r="M94" s="75"/>
      <c r="N94" s="75">
        <f t="shared" si="27"/>
        <v>41</v>
      </c>
    </row>
    <row r="95" spans="1:14" ht="15" customHeight="1">
      <c r="A95" s="61">
        <v>7</v>
      </c>
      <c r="B95" s="56" t="s">
        <v>58</v>
      </c>
      <c r="C95" s="54" t="s">
        <v>38</v>
      </c>
      <c r="D95" s="37">
        <v>2009</v>
      </c>
      <c r="E95" s="11">
        <v>20</v>
      </c>
      <c r="F95" s="11"/>
      <c r="G95" s="11">
        <v>11</v>
      </c>
      <c r="H95" s="11"/>
      <c r="I95" s="11"/>
      <c r="J95" s="11">
        <f t="shared" si="24"/>
        <v>2</v>
      </c>
      <c r="K95" s="11">
        <f t="shared" si="25"/>
        <v>0</v>
      </c>
      <c r="L95" s="11">
        <f t="shared" si="26"/>
        <v>31</v>
      </c>
      <c r="M95" s="2"/>
      <c r="N95" s="2">
        <f t="shared" si="27"/>
        <v>31</v>
      </c>
    </row>
    <row r="96" spans="1:14" ht="15" customHeight="1">
      <c r="A96" s="61">
        <v>8</v>
      </c>
      <c r="B96" s="4" t="s">
        <v>111</v>
      </c>
      <c r="C96" s="53" t="s">
        <v>50</v>
      </c>
      <c r="D96" s="37">
        <v>2010</v>
      </c>
      <c r="E96" s="11"/>
      <c r="F96" s="11">
        <v>21</v>
      </c>
      <c r="G96" s="11">
        <v>8</v>
      </c>
      <c r="H96" s="11"/>
      <c r="I96" s="11"/>
      <c r="J96" s="11">
        <f t="shared" si="24"/>
        <v>2</v>
      </c>
      <c r="K96" s="11">
        <f t="shared" si="25"/>
        <v>0</v>
      </c>
      <c r="L96" s="11">
        <f t="shared" si="26"/>
        <v>29</v>
      </c>
      <c r="M96" s="2"/>
      <c r="N96" s="2">
        <f t="shared" si="27"/>
        <v>29</v>
      </c>
    </row>
    <row r="97" spans="1:14" ht="15" customHeight="1">
      <c r="A97" s="61">
        <v>9</v>
      </c>
      <c r="B97" s="4" t="s">
        <v>112</v>
      </c>
      <c r="C97" s="53" t="s">
        <v>50</v>
      </c>
      <c r="D97" s="37">
        <v>2010</v>
      </c>
      <c r="E97" s="11"/>
      <c r="F97" s="11">
        <v>20</v>
      </c>
      <c r="G97" s="11">
        <v>7</v>
      </c>
      <c r="H97" s="11"/>
      <c r="I97" s="11"/>
      <c r="J97" s="11">
        <f t="shared" si="24"/>
        <v>2</v>
      </c>
      <c r="K97" s="11">
        <f t="shared" si="25"/>
        <v>0</v>
      </c>
      <c r="L97" s="11">
        <f t="shared" si="26"/>
        <v>27</v>
      </c>
      <c r="M97" s="2"/>
      <c r="N97" s="2">
        <f t="shared" si="27"/>
        <v>27</v>
      </c>
    </row>
    <row r="98" spans="1:14">
      <c r="A98" s="61">
        <v>10</v>
      </c>
      <c r="B98" s="50" t="s">
        <v>216</v>
      </c>
      <c r="C98" s="50" t="s">
        <v>152</v>
      </c>
      <c r="D98" s="48">
        <v>2010</v>
      </c>
      <c r="E98" s="11"/>
      <c r="F98" s="11"/>
      <c r="G98" s="11">
        <v>4</v>
      </c>
      <c r="H98" s="11">
        <v>17</v>
      </c>
      <c r="I98" s="11"/>
      <c r="J98" s="11">
        <f t="shared" si="24"/>
        <v>2</v>
      </c>
      <c r="K98" s="11">
        <f t="shared" si="25"/>
        <v>0</v>
      </c>
      <c r="L98" s="11">
        <f t="shared" si="26"/>
        <v>21</v>
      </c>
      <c r="M98" s="2"/>
      <c r="N98" s="2">
        <f t="shared" si="27"/>
        <v>21</v>
      </c>
    </row>
    <row r="99" spans="1:14" ht="15" customHeight="1">
      <c r="A99" s="3"/>
      <c r="B99" s="4" t="s">
        <v>125</v>
      </c>
      <c r="C99" s="4" t="s">
        <v>126</v>
      </c>
      <c r="D99" s="37">
        <v>2010</v>
      </c>
      <c r="E99" s="11"/>
      <c r="F99" s="11">
        <v>30</v>
      </c>
      <c r="G99" s="11"/>
      <c r="H99" s="11"/>
      <c r="I99" s="11"/>
      <c r="J99" s="11">
        <f t="shared" si="24"/>
        <v>1</v>
      </c>
      <c r="K99" s="11">
        <f t="shared" si="25"/>
        <v>0</v>
      </c>
      <c r="L99" s="11">
        <f t="shared" si="26"/>
        <v>30</v>
      </c>
      <c r="M99" s="2"/>
      <c r="N99" s="2">
        <f t="shared" si="27"/>
        <v>30</v>
      </c>
    </row>
    <row r="100" spans="1:14" ht="15" customHeight="1">
      <c r="A100" s="3"/>
      <c r="B100" s="4" t="s">
        <v>52</v>
      </c>
      <c r="C100" s="53" t="s">
        <v>36</v>
      </c>
      <c r="D100" s="37">
        <v>2010</v>
      </c>
      <c r="E100" s="11">
        <v>27</v>
      </c>
      <c r="F100" s="11"/>
      <c r="G100" s="11"/>
      <c r="H100" s="11"/>
      <c r="I100" s="11"/>
      <c r="J100" s="11">
        <f t="shared" si="24"/>
        <v>1</v>
      </c>
      <c r="K100" s="11">
        <f t="shared" si="25"/>
        <v>0</v>
      </c>
      <c r="L100" s="11">
        <f t="shared" si="26"/>
        <v>27</v>
      </c>
      <c r="M100" s="2"/>
      <c r="N100" s="2">
        <f t="shared" si="27"/>
        <v>27</v>
      </c>
    </row>
    <row r="101" spans="1:14" ht="15" customHeight="1">
      <c r="A101" s="3"/>
      <c r="B101" s="4" t="s">
        <v>128</v>
      </c>
      <c r="C101" s="4" t="s">
        <v>127</v>
      </c>
      <c r="D101" s="37">
        <v>2010</v>
      </c>
      <c r="E101" s="11"/>
      <c r="F101" s="11">
        <v>25</v>
      </c>
      <c r="G101" s="11"/>
      <c r="H101" s="11"/>
      <c r="I101" s="11"/>
      <c r="J101" s="11">
        <f t="shared" ref="J101:J110" si="28">COUNTIF(E101:I101,"&gt;=1")</f>
        <v>1</v>
      </c>
      <c r="K101" s="11">
        <f t="shared" ref="K101:K110" si="29">IF(J101&gt;=4,MIN(E101:I101),"0")+IF(J101&gt;=5,SMALL(E101:I101,2),"0")</f>
        <v>0</v>
      </c>
      <c r="L101" s="11">
        <f t="shared" ref="L101:L110" si="30">SUM(E101:I101)-K101</f>
        <v>25</v>
      </c>
      <c r="M101" s="2"/>
      <c r="N101" s="2">
        <f t="shared" ref="N101:N110" si="31">L101+M101</f>
        <v>25</v>
      </c>
    </row>
    <row r="102" spans="1:14">
      <c r="A102" s="3"/>
      <c r="B102" s="50" t="s">
        <v>201</v>
      </c>
      <c r="C102" s="50" t="s">
        <v>202</v>
      </c>
      <c r="D102" s="48">
        <v>2009</v>
      </c>
      <c r="E102" s="11"/>
      <c r="F102" s="11"/>
      <c r="G102" s="11">
        <v>25</v>
      </c>
      <c r="H102" s="11"/>
      <c r="I102" s="11"/>
      <c r="J102" s="11">
        <f t="shared" si="28"/>
        <v>1</v>
      </c>
      <c r="K102" s="11">
        <f t="shared" si="29"/>
        <v>0</v>
      </c>
      <c r="L102" s="11">
        <f t="shared" si="30"/>
        <v>25</v>
      </c>
      <c r="M102" s="2"/>
      <c r="N102" s="2">
        <f t="shared" si="31"/>
        <v>25</v>
      </c>
    </row>
    <row r="103" spans="1:14">
      <c r="A103" s="3"/>
      <c r="B103" s="50" t="s">
        <v>373</v>
      </c>
      <c r="C103" s="50" t="s">
        <v>32</v>
      </c>
      <c r="D103" s="48">
        <v>2010</v>
      </c>
      <c r="E103" s="11"/>
      <c r="F103" s="11"/>
      <c r="G103" s="11"/>
      <c r="H103" s="11"/>
      <c r="I103" s="11">
        <v>25</v>
      </c>
      <c r="J103" s="11">
        <f t="shared" si="28"/>
        <v>1</v>
      </c>
      <c r="K103" s="11">
        <f t="shared" si="29"/>
        <v>0</v>
      </c>
      <c r="L103" s="11">
        <f t="shared" si="30"/>
        <v>25</v>
      </c>
      <c r="M103" s="2"/>
      <c r="N103" s="2">
        <f t="shared" si="31"/>
        <v>25</v>
      </c>
    </row>
    <row r="104" spans="1:14" ht="15" customHeight="1">
      <c r="A104" s="3"/>
      <c r="B104" s="4" t="s">
        <v>55</v>
      </c>
      <c r="C104" s="53" t="s">
        <v>54</v>
      </c>
      <c r="D104" s="37">
        <v>2010</v>
      </c>
      <c r="E104" s="11">
        <v>23</v>
      </c>
      <c r="F104" s="11"/>
      <c r="G104" s="11"/>
      <c r="H104" s="11"/>
      <c r="I104" s="11"/>
      <c r="J104" s="11">
        <f t="shared" si="28"/>
        <v>1</v>
      </c>
      <c r="K104" s="11">
        <f t="shared" si="29"/>
        <v>0</v>
      </c>
      <c r="L104" s="11">
        <f t="shared" si="30"/>
        <v>23</v>
      </c>
      <c r="M104" s="2"/>
      <c r="N104" s="2">
        <f t="shared" si="31"/>
        <v>23</v>
      </c>
    </row>
    <row r="105" spans="1:14" ht="15" customHeight="1">
      <c r="A105" s="3"/>
      <c r="B105" s="4" t="s">
        <v>110</v>
      </c>
      <c r="C105" s="4" t="s">
        <v>108</v>
      </c>
      <c r="D105" s="37">
        <v>2009</v>
      </c>
      <c r="E105" s="11"/>
      <c r="F105" s="11">
        <v>23</v>
      </c>
      <c r="G105" s="11"/>
      <c r="H105" s="11"/>
      <c r="I105" s="11"/>
      <c r="J105" s="11">
        <f t="shared" si="28"/>
        <v>1</v>
      </c>
      <c r="K105" s="11">
        <f t="shared" si="29"/>
        <v>0</v>
      </c>
      <c r="L105" s="11">
        <f t="shared" si="30"/>
        <v>23</v>
      </c>
      <c r="M105" s="2"/>
      <c r="N105" s="2">
        <f t="shared" si="31"/>
        <v>23</v>
      </c>
    </row>
    <row r="106" spans="1:14" ht="15" customHeight="1">
      <c r="A106" s="3"/>
      <c r="B106" s="4" t="s">
        <v>57</v>
      </c>
      <c r="C106" s="55" t="s">
        <v>56</v>
      </c>
      <c r="D106" s="37">
        <v>2010</v>
      </c>
      <c r="E106" s="11">
        <v>21</v>
      </c>
      <c r="F106" s="11"/>
      <c r="G106" s="11"/>
      <c r="H106" s="11"/>
      <c r="I106" s="11"/>
      <c r="J106" s="11">
        <f t="shared" si="28"/>
        <v>1</v>
      </c>
      <c r="K106" s="11">
        <f t="shared" si="29"/>
        <v>0</v>
      </c>
      <c r="L106" s="11">
        <f t="shared" si="30"/>
        <v>21</v>
      </c>
      <c r="M106" s="2"/>
      <c r="N106" s="2">
        <f t="shared" si="31"/>
        <v>21</v>
      </c>
    </row>
    <row r="107" spans="1:14">
      <c r="A107" s="3"/>
      <c r="B107" s="50" t="s">
        <v>374</v>
      </c>
      <c r="C107" s="50" t="s">
        <v>32</v>
      </c>
      <c r="D107" s="48">
        <v>2010</v>
      </c>
      <c r="E107" s="11"/>
      <c r="F107" s="11"/>
      <c r="G107" s="11"/>
      <c r="H107" s="11"/>
      <c r="I107" s="11">
        <v>21</v>
      </c>
      <c r="J107" s="11">
        <f t="shared" si="28"/>
        <v>1</v>
      </c>
      <c r="K107" s="11">
        <f t="shared" si="29"/>
        <v>0</v>
      </c>
      <c r="L107" s="11">
        <f t="shared" si="30"/>
        <v>21</v>
      </c>
      <c r="M107" s="2"/>
      <c r="N107" s="2">
        <f t="shared" si="31"/>
        <v>21</v>
      </c>
    </row>
    <row r="108" spans="1:14">
      <c r="A108" s="3"/>
      <c r="B108" s="50" t="s">
        <v>204</v>
      </c>
      <c r="C108" s="50" t="s">
        <v>145</v>
      </c>
      <c r="D108" s="48">
        <v>2009</v>
      </c>
      <c r="E108" s="11"/>
      <c r="F108" s="11"/>
      <c r="G108" s="11">
        <v>20</v>
      </c>
      <c r="H108" s="11"/>
      <c r="I108" s="11"/>
      <c r="J108" s="11">
        <f t="shared" si="28"/>
        <v>1</v>
      </c>
      <c r="K108" s="11">
        <f t="shared" si="29"/>
        <v>0</v>
      </c>
      <c r="L108" s="11">
        <f t="shared" si="30"/>
        <v>20</v>
      </c>
      <c r="M108" s="2"/>
      <c r="N108" s="2">
        <f t="shared" si="31"/>
        <v>20</v>
      </c>
    </row>
    <row r="109" spans="1:14">
      <c r="A109" s="3"/>
      <c r="B109" s="50" t="s">
        <v>341</v>
      </c>
      <c r="C109" s="51" t="s">
        <v>161</v>
      </c>
      <c r="D109" s="48">
        <v>2009</v>
      </c>
      <c r="E109" s="11"/>
      <c r="F109" s="11"/>
      <c r="G109" s="11"/>
      <c r="H109" s="11">
        <v>20</v>
      </c>
      <c r="I109" s="11"/>
      <c r="J109" s="11">
        <f t="shared" si="28"/>
        <v>1</v>
      </c>
      <c r="K109" s="11">
        <f t="shared" si="29"/>
        <v>0</v>
      </c>
      <c r="L109" s="11">
        <f t="shared" si="30"/>
        <v>20</v>
      </c>
      <c r="M109" s="2"/>
      <c r="N109" s="2">
        <f t="shared" si="31"/>
        <v>20</v>
      </c>
    </row>
    <row r="110" spans="1:14">
      <c r="A110" s="3"/>
      <c r="B110" s="50" t="s">
        <v>375</v>
      </c>
      <c r="C110" s="50" t="s">
        <v>32</v>
      </c>
      <c r="D110" s="48">
        <v>2010</v>
      </c>
      <c r="E110" s="11"/>
      <c r="F110" s="11"/>
      <c r="G110" s="11"/>
      <c r="H110" s="11"/>
      <c r="I110" s="11">
        <v>20</v>
      </c>
      <c r="J110" s="11">
        <f t="shared" si="28"/>
        <v>1</v>
      </c>
      <c r="K110" s="11">
        <f t="shared" si="29"/>
        <v>0</v>
      </c>
      <c r="L110" s="11">
        <f t="shared" si="30"/>
        <v>20</v>
      </c>
      <c r="M110" s="2"/>
      <c r="N110" s="2">
        <f t="shared" si="31"/>
        <v>20</v>
      </c>
    </row>
    <row r="111" spans="1:14">
      <c r="A111" s="3"/>
      <c r="B111" s="50" t="s">
        <v>205</v>
      </c>
      <c r="C111" s="50" t="s">
        <v>199</v>
      </c>
      <c r="D111" s="48">
        <v>2009</v>
      </c>
      <c r="E111" s="11"/>
      <c r="F111" s="11"/>
      <c r="G111" s="11">
        <v>19</v>
      </c>
      <c r="H111" s="11"/>
      <c r="I111" s="11"/>
      <c r="J111" s="11">
        <f t="shared" ref="J111:J122" si="32">COUNTIF(E111:I111,"&gt;=1")</f>
        <v>1</v>
      </c>
      <c r="K111" s="11">
        <f t="shared" ref="K111:K122" si="33">IF(J111&gt;=4,MIN(E111:I111),"0")+IF(J111&gt;=5,SMALL(E111:I111,2),"0")</f>
        <v>0</v>
      </c>
      <c r="L111" s="11">
        <f t="shared" ref="L111:L122" si="34">SUM(E111:I111)-K111</f>
        <v>19</v>
      </c>
      <c r="M111" s="2"/>
      <c r="N111" s="2">
        <f t="shared" ref="N111:N122" si="35">L111+M111</f>
        <v>19</v>
      </c>
    </row>
    <row r="112" spans="1:14">
      <c r="A112" s="3"/>
      <c r="B112" s="50" t="s">
        <v>342</v>
      </c>
      <c r="C112" s="51" t="s">
        <v>161</v>
      </c>
      <c r="D112" s="48">
        <v>2009</v>
      </c>
      <c r="E112" s="11"/>
      <c r="F112" s="11"/>
      <c r="G112" s="11"/>
      <c r="H112" s="11">
        <v>19</v>
      </c>
      <c r="I112" s="11"/>
      <c r="J112" s="11">
        <f t="shared" si="32"/>
        <v>1</v>
      </c>
      <c r="K112" s="11">
        <f t="shared" si="33"/>
        <v>0</v>
      </c>
      <c r="L112" s="11">
        <f t="shared" si="34"/>
        <v>19</v>
      </c>
      <c r="M112" s="2"/>
      <c r="N112" s="2">
        <f t="shared" si="35"/>
        <v>19</v>
      </c>
    </row>
    <row r="113" spans="1:14">
      <c r="A113" s="3"/>
      <c r="B113" s="50" t="s">
        <v>343</v>
      </c>
      <c r="C113" s="51" t="s">
        <v>161</v>
      </c>
      <c r="D113" s="48">
        <v>2010</v>
      </c>
      <c r="E113" s="11"/>
      <c r="F113" s="11"/>
      <c r="G113" s="11"/>
      <c r="H113" s="11">
        <v>18</v>
      </c>
      <c r="I113" s="11"/>
      <c r="J113" s="11">
        <f t="shared" si="32"/>
        <v>1</v>
      </c>
      <c r="K113" s="11">
        <f t="shared" si="33"/>
        <v>0</v>
      </c>
      <c r="L113" s="11">
        <f t="shared" si="34"/>
        <v>18</v>
      </c>
      <c r="M113" s="2"/>
      <c r="N113" s="2">
        <f t="shared" si="35"/>
        <v>18</v>
      </c>
    </row>
    <row r="114" spans="1:14">
      <c r="A114" s="3"/>
      <c r="B114" s="50" t="s">
        <v>207</v>
      </c>
      <c r="C114" s="50" t="s">
        <v>145</v>
      </c>
      <c r="D114" s="48">
        <v>2010</v>
      </c>
      <c r="E114" s="11"/>
      <c r="F114" s="11"/>
      <c r="G114" s="11">
        <v>17</v>
      </c>
      <c r="H114" s="11"/>
      <c r="I114" s="11"/>
      <c r="J114" s="11">
        <f t="shared" si="32"/>
        <v>1</v>
      </c>
      <c r="K114" s="11">
        <f t="shared" si="33"/>
        <v>0</v>
      </c>
      <c r="L114" s="11">
        <f t="shared" si="34"/>
        <v>17</v>
      </c>
      <c r="M114" s="2"/>
      <c r="N114" s="2">
        <f t="shared" si="35"/>
        <v>17</v>
      </c>
    </row>
    <row r="115" spans="1:14">
      <c r="A115" s="3"/>
      <c r="B115" s="50" t="s">
        <v>208</v>
      </c>
      <c r="C115" s="50" t="s">
        <v>164</v>
      </c>
      <c r="D115" s="48">
        <v>2009</v>
      </c>
      <c r="E115" s="11"/>
      <c r="F115" s="11"/>
      <c r="G115" s="11">
        <v>16</v>
      </c>
      <c r="H115" s="11"/>
      <c r="I115" s="11"/>
      <c r="J115" s="11">
        <f t="shared" si="32"/>
        <v>1</v>
      </c>
      <c r="K115" s="11">
        <f t="shared" si="33"/>
        <v>0</v>
      </c>
      <c r="L115" s="11">
        <f t="shared" si="34"/>
        <v>16</v>
      </c>
      <c r="M115" s="2"/>
      <c r="N115" s="2">
        <f t="shared" si="35"/>
        <v>16</v>
      </c>
    </row>
    <row r="116" spans="1:14">
      <c r="A116" s="3"/>
      <c r="B116" s="50" t="s">
        <v>209</v>
      </c>
      <c r="C116" s="50" t="s">
        <v>202</v>
      </c>
      <c r="D116" s="48">
        <v>2010</v>
      </c>
      <c r="E116" s="11"/>
      <c r="F116" s="11"/>
      <c r="G116" s="11">
        <v>15</v>
      </c>
      <c r="H116" s="11"/>
      <c r="I116" s="11"/>
      <c r="J116" s="11">
        <f t="shared" si="32"/>
        <v>1</v>
      </c>
      <c r="K116" s="11">
        <f t="shared" si="33"/>
        <v>0</v>
      </c>
      <c r="L116" s="11">
        <f t="shared" si="34"/>
        <v>15</v>
      </c>
      <c r="M116" s="2"/>
      <c r="N116" s="2">
        <f t="shared" si="35"/>
        <v>15</v>
      </c>
    </row>
    <row r="117" spans="1:14">
      <c r="A117" s="3"/>
      <c r="B117" s="50" t="s">
        <v>210</v>
      </c>
      <c r="C117" s="50" t="s">
        <v>145</v>
      </c>
      <c r="D117" s="48">
        <v>2010</v>
      </c>
      <c r="E117" s="11"/>
      <c r="F117" s="11"/>
      <c r="G117" s="11">
        <v>13</v>
      </c>
      <c r="H117" s="11"/>
      <c r="I117" s="11"/>
      <c r="J117" s="11">
        <f t="shared" si="32"/>
        <v>1</v>
      </c>
      <c r="K117" s="11">
        <f t="shared" si="33"/>
        <v>0</v>
      </c>
      <c r="L117" s="11">
        <f t="shared" si="34"/>
        <v>13</v>
      </c>
      <c r="M117" s="2"/>
      <c r="N117" s="2">
        <f t="shared" si="35"/>
        <v>13</v>
      </c>
    </row>
    <row r="118" spans="1:14">
      <c r="A118" s="3"/>
      <c r="B118" s="50" t="s">
        <v>211</v>
      </c>
      <c r="C118" s="50" t="s">
        <v>145</v>
      </c>
      <c r="D118" s="48">
        <v>2009</v>
      </c>
      <c r="E118" s="11"/>
      <c r="F118" s="11"/>
      <c r="G118" s="11">
        <v>12</v>
      </c>
      <c r="H118" s="11"/>
      <c r="I118" s="11"/>
      <c r="J118" s="11">
        <f t="shared" si="32"/>
        <v>1</v>
      </c>
      <c r="K118" s="11">
        <f t="shared" si="33"/>
        <v>0</v>
      </c>
      <c r="L118" s="11">
        <f t="shared" si="34"/>
        <v>12</v>
      </c>
      <c r="M118" s="2"/>
      <c r="N118" s="2">
        <f t="shared" si="35"/>
        <v>12</v>
      </c>
    </row>
    <row r="119" spans="1:14">
      <c r="A119" s="3"/>
      <c r="B119" s="50" t="s">
        <v>212</v>
      </c>
      <c r="C119" s="50" t="s">
        <v>145</v>
      </c>
      <c r="D119" s="48">
        <v>2009</v>
      </c>
      <c r="E119" s="11"/>
      <c r="F119" s="11"/>
      <c r="G119" s="11">
        <v>10</v>
      </c>
      <c r="H119" s="11"/>
      <c r="I119" s="11"/>
      <c r="J119" s="11">
        <f t="shared" si="32"/>
        <v>1</v>
      </c>
      <c r="K119" s="11">
        <f t="shared" si="33"/>
        <v>0</v>
      </c>
      <c r="L119" s="11">
        <f t="shared" si="34"/>
        <v>10</v>
      </c>
      <c r="M119" s="2"/>
      <c r="N119" s="2">
        <f t="shared" si="35"/>
        <v>10</v>
      </c>
    </row>
    <row r="120" spans="1:14">
      <c r="A120" s="3"/>
      <c r="B120" s="50" t="s">
        <v>213</v>
      </c>
      <c r="C120" s="50" t="s">
        <v>152</v>
      </c>
      <c r="D120" s="48">
        <v>2009</v>
      </c>
      <c r="E120" s="11"/>
      <c r="F120" s="11"/>
      <c r="G120" s="11">
        <v>9</v>
      </c>
      <c r="H120" s="11"/>
      <c r="I120" s="11"/>
      <c r="J120" s="11">
        <f t="shared" si="32"/>
        <v>1</v>
      </c>
      <c r="K120" s="11">
        <f t="shared" si="33"/>
        <v>0</v>
      </c>
      <c r="L120" s="11">
        <f t="shared" si="34"/>
        <v>9</v>
      </c>
      <c r="M120" s="2"/>
      <c r="N120" s="2">
        <f t="shared" si="35"/>
        <v>9</v>
      </c>
    </row>
    <row r="121" spans="1:14">
      <c r="A121" s="3"/>
      <c r="B121" s="50" t="s">
        <v>214</v>
      </c>
      <c r="C121" s="50" t="s">
        <v>145</v>
      </c>
      <c r="D121" s="48">
        <v>2009</v>
      </c>
      <c r="E121" s="11"/>
      <c r="F121" s="11"/>
      <c r="G121" s="11">
        <v>6</v>
      </c>
      <c r="H121" s="11"/>
      <c r="I121" s="11"/>
      <c r="J121" s="11">
        <f t="shared" si="32"/>
        <v>1</v>
      </c>
      <c r="K121" s="11">
        <f t="shared" si="33"/>
        <v>0</v>
      </c>
      <c r="L121" s="11">
        <f t="shared" si="34"/>
        <v>6</v>
      </c>
      <c r="M121" s="2"/>
      <c r="N121" s="2">
        <f t="shared" si="35"/>
        <v>6</v>
      </c>
    </row>
    <row r="122" spans="1:14">
      <c r="A122" s="3"/>
      <c r="B122" s="50" t="s">
        <v>215</v>
      </c>
      <c r="C122" s="50" t="s">
        <v>145</v>
      </c>
      <c r="D122" s="48">
        <v>2010</v>
      </c>
      <c r="E122" s="11"/>
      <c r="F122" s="11"/>
      <c r="G122" s="11">
        <v>5</v>
      </c>
      <c r="H122" s="11"/>
      <c r="I122" s="11"/>
      <c r="J122" s="11">
        <f t="shared" si="32"/>
        <v>1</v>
      </c>
      <c r="K122" s="11">
        <f t="shared" si="33"/>
        <v>0</v>
      </c>
      <c r="L122" s="11">
        <f t="shared" si="34"/>
        <v>5</v>
      </c>
      <c r="M122" s="2"/>
      <c r="N122" s="2">
        <f t="shared" si="35"/>
        <v>5</v>
      </c>
    </row>
    <row r="123" spans="1:14">
      <c r="A123" s="9"/>
      <c r="B123" s="10"/>
      <c r="C123" s="10"/>
      <c r="D123" s="40"/>
      <c r="E123" s="13"/>
      <c r="F123" s="13"/>
      <c r="G123" s="13"/>
      <c r="H123" s="13"/>
      <c r="I123" s="13"/>
      <c r="J123" s="13"/>
      <c r="K123" s="13"/>
      <c r="L123" s="13"/>
      <c r="M123" s="5"/>
      <c r="N123" s="5"/>
    </row>
    <row r="124" spans="1:14">
      <c r="A124" s="9"/>
      <c r="B124" s="10"/>
      <c r="C124" s="10"/>
      <c r="D124" s="40"/>
      <c r="E124" s="13"/>
      <c r="F124" s="5"/>
      <c r="G124" s="13"/>
      <c r="H124" s="5"/>
      <c r="I124" s="5"/>
      <c r="J124" s="5"/>
      <c r="K124" s="5"/>
      <c r="L124" s="5"/>
      <c r="M124" s="5"/>
      <c r="N124" s="5"/>
    </row>
    <row r="125" spans="1:14" ht="18.75" customHeight="1">
      <c r="A125" s="88" t="s">
        <v>14</v>
      </c>
      <c r="B125" s="88"/>
      <c r="C125" s="88"/>
      <c r="D125" s="88"/>
      <c r="E125" s="34"/>
      <c r="F125" s="12"/>
    </row>
    <row r="126" spans="1:14" ht="60">
      <c r="A126" s="2" t="s">
        <v>1</v>
      </c>
      <c r="B126" s="2" t="s">
        <v>2</v>
      </c>
      <c r="C126" s="2" t="s">
        <v>0</v>
      </c>
      <c r="D126" s="21" t="s">
        <v>29</v>
      </c>
      <c r="E126" s="2" t="s">
        <v>3</v>
      </c>
      <c r="F126" s="2" t="s">
        <v>4</v>
      </c>
      <c r="G126" s="2" t="s">
        <v>5</v>
      </c>
      <c r="H126" s="2" t="s">
        <v>6</v>
      </c>
      <c r="I126" s="2" t="s">
        <v>10</v>
      </c>
      <c r="J126" s="25" t="s">
        <v>21</v>
      </c>
      <c r="K126" s="25" t="s">
        <v>22</v>
      </c>
      <c r="L126" s="24" t="s">
        <v>23</v>
      </c>
      <c r="M126" s="21" t="s">
        <v>7</v>
      </c>
      <c r="N126" s="21" t="s">
        <v>8</v>
      </c>
    </row>
    <row r="127" spans="1:14" ht="15" customHeight="1">
      <c r="A127" s="70">
        <v>1</v>
      </c>
      <c r="B127" s="71" t="s">
        <v>59</v>
      </c>
      <c r="C127" s="71" t="s">
        <v>32</v>
      </c>
      <c r="D127" s="73">
        <v>2009</v>
      </c>
      <c r="E127" s="74">
        <v>30</v>
      </c>
      <c r="F127" s="74">
        <v>30</v>
      </c>
      <c r="G127" s="74">
        <v>25</v>
      </c>
      <c r="H127" s="74">
        <v>25</v>
      </c>
      <c r="I127" s="74">
        <v>30</v>
      </c>
      <c r="J127" s="74">
        <f>COUNTIF(E127:I127,"&gt;=1")</f>
        <v>5</v>
      </c>
      <c r="K127" s="74">
        <f>IF(J127&gt;=4,MIN(E127:I127),"0")+IF(J127&gt;=5,SMALL(E127:I127,2),"0")</f>
        <v>50</v>
      </c>
      <c r="L127" s="74">
        <f>SUM(E127:I127)-K127</f>
        <v>90</v>
      </c>
      <c r="M127" s="75">
        <v>20</v>
      </c>
      <c r="N127" s="75">
        <f>L127+M127</f>
        <v>110</v>
      </c>
    </row>
    <row r="128" spans="1:14">
      <c r="A128" s="70">
        <v>2</v>
      </c>
      <c r="B128" s="76" t="s">
        <v>217</v>
      </c>
      <c r="C128" s="76" t="s">
        <v>65</v>
      </c>
      <c r="D128" s="78">
        <v>2009</v>
      </c>
      <c r="E128" s="74"/>
      <c r="F128" s="74"/>
      <c r="G128" s="74">
        <v>30</v>
      </c>
      <c r="H128" s="74">
        <v>30</v>
      </c>
      <c r="I128" s="74">
        <v>27</v>
      </c>
      <c r="J128" s="74">
        <f>COUNTIF(E128:I128,"&gt;=1")</f>
        <v>3</v>
      </c>
      <c r="K128" s="74">
        <f>IF(J128&gt;=4,MIN(E128:I128),"0")+IF(J128&gt;=5,SMALL(E128:I128,2),"0")</f>
        <v>0</v>
      </c>
      <c r="L128" s="74">
        <f>SUM(E128:I128)-K128</f>
        <v>87</v>
      </c>
      <c r="M128" s="75"/>
      <c r="N128" s="75">
        <f>L128+M128</f>
        <v>87</v>
      </c>
    </row>
    <row r="129" spans="1:14">
      <c r="A129" s="70">
        <v>3</v>
      </c>
      <c r="B129" s="76" t="s">
        <v>218</v>
      </c>
      <c r="C129" s="76" t="s">
        <v>219</v>
      </c>
      <c r="D129" s="78">
        <v>2009</v>
      </c>
      <c r="E129" s="74"/>
      <c r="F129" s="74"/>
      <c r="G129" s="74">
        <v>27</v>
      </c>
      <c r="H129" s="74">
        <v>27</v>
      </c>
      <c r="I129" s="74"/>
      <c r="J129" s="74">
        <f>COUNTIF(E129:I129,"&gt;=1")</f>
        <v>2</v>
      </c>
      <c r="K129" s="74">
        <f>IF(J129&gt;=4,MIN(E129:I129),"0")+IF(J129&gt;=5,SMALL(E129:I129,2),"0")</f>
        <v>0</v>
      </c>
      <c r="L129" s="74">
        <f>SUM(E129:I129)-K129</f>
        <v>54</v>
      </c>
      <c r="M129" s="75"/>
      <c r="N129" s="75">
        <f>L129+M129</f>
        <v>54</v>
      </c>
    </row>
    <row r="130" spans="1:14">
      <c r="A130" s="70">
        <v>4</v>
      </c>
      <c r="B130" s="76" t="s">
        <v>220</v>
      </c>
      <c r="C130" s="76" t="s">
        <v>202</v>
      </c>
      <c r="D130" s="78">
        <v>2009</v>
      </c>
      <c r="E130" s="74"/>
      <c r="F130" s="74"/>
      <c r="G130" s="74">
        <v>23</v>
      </c>
      <c r="H130" s="74"/>
      <c r="I130" s="74">
        <v>25</v>
      </c>
      <c r="J130" s="74">
        <f t="shared" ref="J130:J138" si="36">COUNTIF(E130:I130,"&gt;=1")</f>
        <v>2</v>
      </c>
      <c r="K130" s="74">
        <f t="shared" ref="K130:K138" si="37">IF(J130&gt;=4,MIN(E130:I130),"0")+IF(J130&gt;=5,SMALL(E130:I130,2),"0")</f>
        <v>0</v>
      </c>
      <c r="L130" s="74">
        <f t="shared" ref="L130:L138" si="38">SUM(E130:I130)-K130</f>
        <v>48</v>
      </c>
      <c r="M130" s="75"/>
      <c r="N130" s="75">
        <f t="shared" ref="N130:N138" si="39">L130+M130</f>
        <v>48</v>
      </c>
    </row>
    <row r="131" spans="1:14">
      <c r="A131" s="70">
        <v>5</v>
      </c>
      <c r="B131" s="76" t="s">
        <v>221</v>
      </c>
      <c r="C131" s="76" t="s">
        <v>161</v>
      </c>
      <c r="D131" s="78">
        <v>2010</v>
      </c>
      <c r="E131" s="74"/>
      <c r="F131" s="74"/>
      <c r="G131" s="74">
        <v>21</v>
      </c>
      <c r="H131" s="74">
        <v>23</v>
      </c>
      <c r="I131" s="74"/>
      <c r="J131" s="74">
        <f t="shared" si="36"/>
        <v>2</v>
      </c>
      <c r="K131" s="74">
        <f t="shared" si="37"/>
        <v>0</v>
      </c>
      <c r="L131" s="74">
        <f t="shared" si="38"/>
        <v>44</v>
      </c>
      <c r="M131" s="75"/>
      <c r="N131" s="75">
        <f t="shared" si="39"/>
        <v>44</v>
      </c>
    </row>
    <row r="132" spans="1:14">
      <c r="A132" s="70">
        <v>6</v>
      </c>
      <c r="B132" s="71" t="s">
        <v>64</v>
      </c>
      <c r="C132" s="71" t="s">
        <v>32</v>
      </c>
      <c r="D132" s="73">
        <v>2010</v>
      </c>
      <c r="E132" s="74">
        <v>21</v>
      </c>
      <c r="F132" s="74"/>
      <c r="G132" s="74">
        <v>6</v>
      </c>
      <c r="H132" s="74"/>
      <c r="I132" s="74">
        <v>16</v>
      </c>
      <c r="J132" s="74">
        <f t="shared" si="36"/>
        <v>3</v>
      </c>
      <c r="K132" s="74">
        <f t="shared" si="37"/>
        <v>0</v>
      </c>
      <c r="L132" s="74">
        <f t="shared" si="38"/>
        <v>43</v>
      </c>
      <c r="M132" s="75"/>
      <c r="N132" s="75">
        <f t="shared" si="39"/>
        <v>43</v>
      </c>
    </row>
    <row r="133" spans="1:14">
      <c r="A133" s="61">
        <v>7</v>
      </c>
      <c r="B133" s="4" t="s">
        <v>60</v>
      </c>
      <c r="C133" s="53" t="s">
        <v>75</v>
      </c>
      <c r="D133" s="37">
        <v>2009</v>
      </c>
      <c r="E133" s="11">
        <v>27</v>
      </c>
      <c r="F133" s="11"/>
      <c r="G133" s="11">
        <v>16</v>
      </c>
      <c r="H133" s="11"/>
      <c r="I133" s="11"/>
      <c r="J133" s="11">
        <f t="shared" si="36"/>
        <v>2</v>
      </c>
      <c r="K133" s="11">
        <f t="shared" si="37"/>
        <v>0</v>
      </c>
      <c r="L133" s="11">
        <f t="shared" si="38"/>
        <v>43</v>
      </c>
      <c r="M133" s="11"/>
      <c r="N133" s="2">
        <f t="shared" si="39"/>
        <v>43</v>
      </c>
    </row>
    <row r="134" spans="1:14">
      <c r="A134" s="61">
        <v>8</v>
      </c>
      <c r="B134" s="50" t="s">
        <v>223</v>
      </c>
      <c r="C134" s="50" t="s">
        <v>202</v>
      </c>
      <c r="D134" s="48">
        <v>2010</v>
      </c>
      <c r="E134" s="11"/>
      <c r="F134" s="11"/>
      <c r="G134" s="11">
        <v>19</v>
      </c>
      <c r="H134" s="11"/>
      <c r="I134" s="11">
        <v>23</v>
      </c>
      <c r="J134" s="11">
        <f t="shared" si="36"/>
        <v>2</v>
      </c>
      <c r="K134" s="11">
        <f t="shared" si="37"/>
        <v>0</v>
      </c>
      <c r="L134" s="11">
        <f t="shared" si="38"/>
        <v>42</v>
      </c>
      <c r="M134" s="2"/>
      <c r="N134" s="2">
        <f t="shared" si="39"/>
        <v>42</v>
      </c>
    </row>
    <row r="135" spans="1:14">
      <c r="A135" s="61">
        <v>9</v>
      </c>
      <c r="B135" s="4" t="s">
        <v>61</v>
      </c>
      <c r="C135" s="53" t="s">
        <v>62</v>
      </c>
      <c r="D135" s="37">
        <v>2009</v>
      </c>
      <c r="E135" s="11">
        <v>25</v>
      </c>
      <c r="F135" s="11"/>
      <c r="G135" s="11">
        <v>14</v>
      </c>
      <c r="H135" s="11"/>
      <c r="I135" s="11"/>
      <c r="J135" s="11">
        <f t="shared" si="36"/>
        <v>2</v>
      </c>
      <c r="K135" s="11">
        <f t="shared" si="37"/>
        <v>0</v>
      </c>
      <c r="L135" s="11">
        <f t="shared" si="38"/>
        <v>39</v>
      </c>
      <c r="M135" s="11"/>
      <c r="N135" s="2">
        <f t="shared" si="39"/>
        <v>39</v>
      </c>
    </row>
    <row r="136" spans="1:14">
      <c r="A136" s="3"/>
      <c r="B136" s="4" t="s">
        <v>107</v>
      </c>
      <c r="C136" s="53" t="s">
        <v>106</v>
      </c>
      <c r="D136" s="37">
        <v>2010</v>
      </c>
      <c r="E136" s="11"/>
      <c r="F136" s="11">
        <v>27</v>
      </c>
      <c r="G136" s="11"/>
      <c r="H136" s="11"/>
      <c r="I136" s="11"/>
      <c r="J136" s="11">
        <f t="shared" si="36"/>
        <v>1</v>
      </c>
      <c r="K136" s="11">
        <f t="shared" si="37"/>
        <v>0</v>
      </c>
      <c r="L136" s="11">
        <f t="shared" si="38"/>
        <v>27</v>
      </c>
      <c r="M136" s="2"/>
      <c r="N136" s="2">
        <f t="shared" si="39"/>
        <v>27</v>
      </c>
    </row>
    <row r="137" spans="1:14">
      <c r="A137" s="3"/>
      <c r="B137" s="4" t="s">
        <v>109</v>
      </c>
      <c r="C137" s="4" t="s">
        <v>108</v>
      </c>
      <c r="D137" s="37">
        <v>2009</v>
      </c>
      <c r="E137" s="11"/>
      <c r="F137" s="11">
        <v>25</v>
      </c>
      <c r="G137" s="11"/>
      <c r="H137" s="11"/>
      <c r="I137" s="11"/>
      <c r="J137" s="11">
        <f t="shared" si="36"/>
        <v>1</v>
      </c>
      <c r="K137" s="11">
        <f t="shared" si="37"/>
        <v>0</v>
      </c>
      <c r="L137" s="11">
        <f t="shared" si="38"/>
        <v>25</v>
      </c>
      <c r="M137" s="2"/>
      <c r="N137" s="2">
        <f t="shared" si="39"/>
        <v>25</v>
      </c>
    </row>
    <row r="138" spans="1:14">
      <c r="A138" s="3"/>
      <c r="B138" s="4" t="s">
        <v>63</v>
      </c>
      <c r="C138" s="53" t="s">
        <v>54</v>
      </c>
      <c r="D138" s="37">
        <v>2010</v>
      </c>
      <c r="E138" s="11">
        <v>23</v>
      </c>
      <c r="F138" s="11"/>
      <c r="G138" s="11"/>
      <c r="H138" s="11"/>
      <c r="I138" s="11"/>
      <c r="J138" s="11">
        <f t="shared" si="36"/>
        <v>1</v>
      </c>
      <c r="K138" s="11">
        <f t="shared" si="37"/>
        <v>0</v>
      </c>
      <c r="L138" s="11">
        <f t="shared" si="38"/>
        <v>23</v>
      </c>
      <c r="M138" s="11"/>
      <c r="N138" s="2">
        <f t="shared" si="39"/>
        <v>23</v>
      </c>
    </row>
    <row r="139" spans="1:14">
      <c r="A139" s="3"/>
      <c r="B139" s="50" t="s">
        <v>344</v>
      </c>
      <c r="C139" s="50" t="s">
        <v>161</v>
      </c>
      <c r="D139" s="48">
        <v>2009</v>
      </c>
      <c r="E139" s="11"/>
      <c r="F139" s="11"/>
      <c r="G139" s="11"/>
      <c r="H139" s="11">
        <v>21</v>
      </c>
      <c r="I139" s="11"/>
      <c r="J139" s="11">
        <f t="shared" ref="J139:J144" si="40">COUNTIF(E139:I139,"&gt;=1")</f>
        <v>1</v>
      </c>
      <c r="K139" s="11">
        <f t="shared" ref="K139:K144" si="41">IF(J139&gt;=4,MIN(E139:I139),"0")+IF(J139&gt;=5,SMALL(E139:I139,2),"0")</f>
        <v>0</v>
      </c>
      <c r="L139" s="11">
        <f t="shared" ref="L139:L144" si="42">SUM(E139:I139)-K139</f>
        <v>21</v>
      </c>
      <c r="M139" s="2"/>
      <c r="N139" s="2">
        <f t="shared" ref="N139:N144" si="43">L139+M139</f>
        <v>21</v>
      </c>
    </row>
    <row r="140" spans="1:14">
      <c r="A140" s="3"/>
      <c r="B140" s="4" t="s">
        <v>376</v>
      </c>
      <c r="C140" s="4" t="s">
        <v>32</v>
      </c>
      <c r="D140" s="48">
        <v>2009</v>
      </c>
      <c r="E140" s="11"/>
      <c r="F140" s="11"/>
      <c r="G140" s="11"/>
      <c r="H140" s="11"/>
      <c r="I140" s="11">
        <v>21</v>
      </c>
      <c r="J140" s="11">
        <f t="shared" si="40"/>
        <v>1</v>
      </c>
      <c r="K140" s="11">
        <f t="shared" si="41"/>
        <v>0</v>
      </c>
      <c r="L140" s="11">
        <f t="shared" si="42"/>
        <v>21</v>
      </c>
      <c r="M140" s="2"/>
      <c r="N140" s="2">
        <f t="shared" si="43"/>
        <v>21</v>
      </c>
    </row>
    <row r="141" spans="1:14">
      <c r="A141" s="3"/>
      <c r="B141" s="50" t="s">
        <v>222</v>
      </c>
      <c r="C141" s="50" t="s">
        <v>145</v>
      </c>
      <c r="D141" s="48">
        <v>2009</v>
      </c>
      <c r="E141" s="11"/>
      <c r="F141" s="11"/>
      <c r="G141" s="11">
        <v>20</v>
      </c>
      <c r="H141" s="11"/>
      <c r="I141" s="11"/>
      <c r="J141" s="11">
        <f t="shared" si="40"/>
        <v>1</v>
      </c>
      <c r="K141" s="11">
        <f t="shared" si="41"/>
        <v>0</v>
      </c>
      <c r="L141" s="11">
        <f t="shared" si="42"/>
        <v>20</v>
      </c>
      <c r="M141" s="2"/>
      <c r="N141" s="2">
        <f t="shared" si="43"/>
        <v>20</v>
      </c>
    </row>
    <row r="142" spans="1:14">
      <c r="A142" s="3"/>
      <c r="B142" s="50" t="s">
        <v>345</v>
      </c>
      <c r="C142" s="50" t="s">
        <v>161</v>
      </c>
      <c r="D142" s="48">
        <v>2009</v>
      </c>
      <c r="E142" s="11"/>
      <c r="F142" s="11"/>
      <c r="G142" s="11"/>
      <c r="H142" s="11">
        <v>20</v>
      </c>
      <c r="I142" s="11"/>
      <c r="J142" s="11">
        <f t="shared" si="40"/>
        <v>1</v>
      </c>
      <c r="K142" s="11">
        <f t="shared" si="41"/>
        <v>0</v>
      </c>
      <c r="L142" s="11">
        <f t="shared" si="42"/>
        <v>20</v>
      </c>
      <c r="M142" s="2"/>
      <c r="N142" s="2">
        <f t="shared" si="43"/>
        <v>20</v>
      </c>
    </row>
    <row r="143" spans="1:14">
      <c r="A143" s="3"/>
      <c r="B143" s="4" t="s">
        <v>377</v>
      </c>
      <c r="C143" s="4" t="s">
        <v>32</v>
      </c>
      <c r="D143" s="48">
        <v>2010</v>
      </c>
      <c r="E143" s="11"/>
      <c r="F143" s="11"/>
      <c r="G143" s="11"/>
      <c r="H143" s="11"/>
      <c r="I143" s="11">
        <v>20</v>
      </c>
      <c r="J143" s="11">
        <f t="shared" si="40"/>
        <v>1</v>
      </c>
      <c r="K143" s="11">
        <f t="shared" si="41"/>
        <v>0</v>
      </c>
      <c r="L143" s="11">
        <f t="shared" si="42"/>
        <v>20</v>
      </c>
      <c r="M143" s="2"/>
      <c r="N143" s="2">
        <f t="shared" si="43"/>
        <v>20</v>
      </c>
    </row>
    <row r="144" spans="1:14">
      <c r="A144" s="3"/>
      <c r="B144" s="50" t="s">
        <v>346</v>
      </c>
      <c r="C144" s="50" t="s">
        <v>199</v>
      </c>
      <c r="D144" s="48">
        <v>2010</v>
      </c>
      <c r="E144" s="11"/>
      <c r="F144" s="11"/>
      <c r="G144" s="11"/>
      <c r="H144" s="11">
        <v>19</v>
      </c>
      <c r="I144" s="11"/>
      <c r="J144" s="11">
        <f t="shared" si="40"/>
        <v>1</v>
      </c>
      <c r="K144" s="11">
        <f t="shared" si="41"/>
        <v>0</v>
      </c>
      <c r="L144" s="11">
        <f t="shared" si="42"/>
        <v>19</v>
      </c>
      <c r="M144" s="2"/>
      <c r="N144" s="2">
        <f t="shared" si="43"/>
        <v>19</v>
      </c>
    </row>
    <row r="145" spans="1:14">
      <c r="A145" s="3"/>
      <c r="B145" s="50" t="s">
        <v>378</v>
      </c>
      <c r="C145" s="51" t="s">
        <v>371</v>
      </c>
      <c r="D145" s="48">
        <v>2009</v>
      </c>
      <c r="E145" s="11"/>
      <c r="F145" s="11"/>
      <c r="G145" s="11"/>
      <c r="H145" s="11"/>
      <c r="I145" s="11">
        <v>19</v>
      </c>
      <c r="J145" s="11">
        <f t="shared" ref="J145:J160" si="44">COUNTIF(E145:I145,"&gt;=1")</f>
        <v>1</v>
      </c>
      <c r="K145" s="11">
        <f t="shared" ref="K145:K160" si="45">IF(J145&gt;=4,MIN(E145:I145),"0")+IF(J145&gt;=5,SMALL(E145:I145,2),"0")</f>
        <v>0</v>
      </c>
      <c r="L145" s="11">
        <f t="shared" ref="L145:L160" si="46">SUM(E145:I145)-K145</f>
        <v>19</v>
      </c>
      <c r="M145" s="2"/>
      <c r="N145" s="2">
        <f t="shared" ref="N145:N160" si="47">L145+M145</f>
        <v>19</v>
      </c>
    </row>
    <row r="146" spans="1:14">
      <c r="A146" s="3"/>
      <c r="B146" s="50" t="s">
        <v>224</v>
      </c>
      <c r="C146" s="50" t="s">
        <v>164</v>
      </c>
      <c r="D146" s="48">
        <v>2009</v>
      </c>
      <c r="E146" s="11"/>
      <c r="F146" s="11"/>
      <c r="G146" s="11">
        <v>18</v>
      </c>
      <c r="H146" s="11"/>
      <c r="I146" s="11"/>
      <c r="J146" s="11">
        <f t="shared" si="44"/>
        <v>1</v>
      </c>
      <c r="K146" s="11">
        <f t="shared" si="45"/>
        <v>0</v>
      </c>
      <c r="L146" s="11">
        <f t="shared" si="46"/>
        <v>18</v>
      </c>
      <c r="M146" s="2"/>
      <c r="N146" s="2">
        <f t="shared" si="47"/>
        <v>18</v>
      </c>
    </row>
    <row r="147" spans="1:14">
      <c r="A147" s="3"/>
      <c r="B147" s="50" t="s">
        <v>379</v>
      </c>
      <c r="C147" s="51" t="s">
        <v>371</v>
      </c>
      <c r="D147" s="48">
        <v>2010</v>
      </c>
      <c r="E147" s="11"/>
      <c r="F147" s="11"/>
      <c r="G147" s="11"/>
      <c r="H147" s="11"/>
      <c r="I147" s="11">
        <v>18</v>
      </c>
      <c r="J147" s="11">
        <f t="shared" si="44"/>
        <v>1</v>
      </c>
      <c r="K147" s="11">
        <f t="shared" si="45"/>
        <v>0</v>
      </c>
      <c r="L147" s="11">
        <f t="shared" si="46"/>
        <v>18</v>
      </c>
      <c r="M147" s="2"/>
      <c r="N147" s="2">
        <f t="shared" si="47"/>
        <v>18</v>
      </c>
    </row>
    <row r="148" spans="1:14">
      <c r="A148" s="3"/>
      <c r="B148" s="50" t="s">
        <v>225</v>
      </c>
      <c r="C148" s="50" t="s">
        <v>164</v>
      </c>
      <c r="D148" s="48">
        <v>2009</v>
      </c>
      <c r="E148" s="11"/>
      <c r="F148" s="11"/>
      <c r="G148" s="11">
        <v>17</v>
      </c>
      <c r="H148" s="11"/>
      <c r="I148" s="11"/>
      <c r="J148" s="11">
        <f t="shared" si="44"/>
        <v>1</v>
      </c>
      <c r="K148" s="11">
        <f t="shared" si="45"/>
        <v>0</v>
      </c>
      <c r="L148" s="11">
        <f t="shared" si="46"/>
        <v>17</v>
      </c>
      <c r="M148" s="2"/>
      <c r="N148" s="2">
        <f t="shared" si="47"/>
        <v>17</v>
      </c>
    </row>
    <row r="149" spans="1:14">
      <c r="A149" s="3"/>
      <c r="B149" s="4" t="s">
        <v>380</v>
      </c>
      <c r="C149" s="4" t="s">
        <v>32</v>
      </c>
      <c r="D149" s="48">
        <v>2009</v>
      </c>
      <c r="E149" s="11"/>
      <c r="F149" s="11"/>
      <c r="G149" s="11"/>
      <c r="H149" s="11"/>
      <c r="I149" s="11">
        <v>17</v>
      </c>
      <c r="J149" s="11">
        <f t="shared" si="44"/>
        <v>1</v>
      </c>
      <c r="K149" s="11">
        <f t="shared" si="45"/>
        <v>0</v>
      </c>
      <c r="L149" s="11">
        <f t="shared" si="46"/>
        <v>17</v>
      </c>
      <c r="M149" s="2"/>
      <c r="N149" s="2">
        <f t="shared" si="47"/>
        <v>17</v>
      </c>
    </row>
    <row r="150" spans="1:14">
      <c r="A150" s="3"/>
      <c r="B150" s="50" t="s">
        <v>226</v>
      </c>
      <c r="C150" s="50" t="s">
        <v>145</v>
      </c>
      <c r="D150" s="48">
        <v>2010</v>
      </c>
      <c r="E150" s="11"/>
      <c r="F150" s="11"/>
      <c r="G150" s="11">
        <v>15</v>
      </c>
      <c r="H150" s="11"/>
      <c r="I150" s="11"/>
      <c r="J150" s="11">
        <f t="shared" si="44"/>
        <v>1</v>
      </c>
      <c r="K150" s="11">
        <f t="shared" si="45"/>
        <v>0</v>
      </c>
      <c r="L150" s="11">
        <f t="shared" si="46"/>
        <v>15</v>
      </c>
      <c r="M150" s="2"/>
      <c r="N150" s="2">
        <f t="shared" si="47"/>
        <v>15</v>
      </c>
    </row>
    <row r="151" spans="1:14">
      <c r="A151" s="3"/>
      <c r="B151" s="50" t="s">
        <v>227</v>
      </c>
      <c r="C151" s="50" t="s">
        <v>145</v>
      </c>
      <c r="D151" s="48">
        <v>2010</v>
      </c>
      <c r="E151" s="11"/>
      <c r="F151" s="11"/>
      <c r="G151" s="11">
        <v>13</v>
      </c>
      <c r="H151" s="11"/>
      <c r="I151" s="11"/>
      <c r="J151" s="11">
        <f t="shared" si="44"/>
        <v>1</v>
      </c>
      <c r="K151" s="11">
        <f t="shared" si="45"/>
        <v>0</v>
      </c>
      <c r="L151" s="11">
        <f t="shared" si="46"/>
        <v>13</v>
      </c>
      <c r="M151" s="2"/>
      <c r="N151" s="2">
        <f t="shared" si="47"/>
        <v>13</v>
      </c>
    </row>
    <row r="152" spans="1:14">
      <c r="A152" s="3"/>
      <c r="B152" s="50" t="s">
        <v>228</v>
      </c>
      <c r="C152" s="49" t="s">
        <v>147</v>
      </c>
      <c r="D152" s="48">
        <v>2010</v>
      </c>
      <c r="E152" s="11"/>
      <c r="F152" s="11"/>
      <c r="G152" s="11">
        <v>12</v>
      </c>
      <c r="H152" s="11"/>
      <c r="I152" s="11"/>
      <c r="J152" s="11">
        <f t="shared" si="44"/>
        <v>1</v>
      </c>
      <c r="K152" s="11">
        <f t="shared" si="45"/>
        <v>0</v>
      </c>
      <c r="L152" s="11">
        <f t="shared" si="46"/>
        <v>12</v>
      </c>
      <c r="M152" s="2"/>
      <c r="N152" s="2">
        <f t="shared" si="47"/>
        <v>12</v>
      </c>
    </row>
    <row r="153" spans="1:14">
      <c r="A153" s="3"/>
      <c r="B153" s="50" t="s">
        <v>229</v>
      </c>
      <c r="C153" s="50" t="s">
        <v>106</v>
      </c>
      <c r="D153" s="48">
        <v>2009</v>
      </c>
      <c r="E153" s="11"/>
      <c r="F153" s="11"/>
      <c r="G153" s="11">
        <v>11</v>
      </c>
      <c r="H153" s="11"/>
      <c r="I153" s="11"/>
      <c r="J153" s="11">
        <f t="shared" si="44"/>
        <v>1</v>
      </c>
      <c r="K153" s="11">
        <f t="shared" si="45"/>
        <v>0</v>
      </c>
      <c r="L153" s="11">
        <f t="shared" si="46"/>
        <v>11</v>
      </c>
      <c r="M153" s="2"/>
      <c r="N153" s="2">
        <f t="shared" si="47"/>
        <v>11</v>
      </c>
    </row>
    <row r="154" spans="1:14">
      <c r="A154" s="3"/>
      <c r="B154" s="50" t="s">
        <v>230</v>
      </c>
      <c r="C154" s="50" t="s">
        <v>152</v>
      </c>
      <c r="D154" s="48">
        <v>2009</v>
      </c>
      <c r="E154" s="11"/>
      <c r="F154" s="11"/>
      <c r="G154" s="11">
        <v>10</v>
      </c>
      <c r="H154" s="11"/>
      <c r="I154" s="11"/>
      <c r="J154" s="11">
        <f t="shared" si="44"/>
        <v>1</v>
      </c>
      <c r="K154" s="11">
        <f t="shared" si="45"/>
        <v>0</v>
      </c>
      <c r="L154" s="11">
        <f t="shared" si="46"/>
        <v>10</v>
      </c>
      <c r="M154" s="2"/>
      <c r="N154" s="2">
        <f t="shared" si="47"/>
        <v>10</v>
      </c>
    </row>
    <row r="155" spans="1:14">
      <c r="A155" s="3"/>
      <c r="B155" s="50" t="s">
        <v>231</v>
      </c>
      <c r="C155" s="50" t="s">
        <v>145</v>
      </c>
      <c r="D155" s="48">
        <v>2010</v>
      </c>
      <c r="E155" s="11"/>
      <c r="F155" s="11"/>
      <c r="G155" s="11">
        <v>9</v>
      </c>
      <c r="H155" s="11"/>
      <c r="I155" s="11"/>
      <c r="J155" s="11">
        <f t="shared" si="44"/>
        <v>1</v>
      </c>
      <c r="K155" s="11">
        <f t="shared" si="45"/>
        <v>0</v>
      </c>
      <c r="L155" s="11">
        <f t="shared" si="46"/>
        <v>9</v>
      </c>
      <c r="M155" s="2"/>
      <c r="N155" s="2">
        <f t="shared" si="47"/>
        <v>9</v>
      </c>
    </row>
    <row r="156" spans="1:14">
      <c r="A156" s="3"/>
      <c r="B156" s="50" t="s">
        <v>232</v>
      </c>
      <c r="C156" s="50" t="s">
        <v>145</v>
      </c>
      <c r="D156" s="48">
        <v>2009</v>
      </c>
      <c r="E156" s="11"/>
      <c r="F156" s="11"/>
      <c r="G156" s="11">
        <v>8</v>
      </c>
      <c r="H156" s="11"/>
      <c r="I156" s="11"/>
      <c r="J156" s="11">
        <f t="shared" si="44"/>
        <v>1</v>
      </c>
      <c r="K156" s="11">
        <f t="shared" si="45"/>
        <v>0</v>
      </c>
      <c r="L156" s="11">
        <f t="shared" si="46"/>
        <v>8</v>
      </c>
      <c r="M156" s="2"/>
      <c r="N156" s="2">
        <f t="shared" si="47"/>
        <v>8</v>
      </c>
    </row>
    <row r="157" spans="1:14">
      <c r="A157" s="3"/>
      <c r="B157" s="50" t="s">
        <v>233</v>
      </c>
      <c r="C157" s="50" t="s">
        <v>152</v>
      </c>
      <c r="D157" s="48">
        <v>2009</v>
      </c>
      <c r="E157" s="11"/>
      <c r="F157" s="11"/>
      <c r="G157" s="11">
        <v>7</v>
      </c>
      <c r="H157" s="11"/>
      <c r="I157" s="11"/>
      <c r="J157" s="11">
        <f t="shared" si="44"/>
        <v>1</v>
      </c>
      <c r="K157" s="11">
        <f t="shared" si="45"/>
        <v>0</v>
      </c>
      <c r="L157" s="11">
        <f t="shared" si="46"/>
        <v>7</v>
      </c>
      <c r="M157" s="2"/>
      <c r="N157" s="2">
        <f t="shared" si="47"/>
        <v>7</v>
      </c>
    </row>
    <row r="158" spans="1:14">
      <c r="A158" s="3"/>
      <c r="B158" s="50" t="s">
        <v>234</v>
      </c>
      <c r="C158" s="50" t="s">
        <v>145</v>
      </c>
      <c r="D158" s="48">
        <v>2010</v>
      </c>
      <c r="E158" s="11"/>
      <c r="F158" s="11"/>
      <c r="G158" s="11">
        <v>5</v>
      </c>
      <c r="H158" s="11"/>
      <c r="I158" s="11"/>
      <c r="J158" s="11">
        <f t="shared" si="44"/>
        <v>1</v>
      </c>
      <c r="K158" s="11">
        <f t="shared" si="45"/>
        <v>0</v>
      </c>
      <c r="L158" s="11">
        <f t="shared" si="46"/>
        <v>5</v>
      </c>
      <c r="M158" s="2"/>
      <c r="N158" s="2">
        <f t="shared" si="47"/>
        <v>5</v>
      </c>
    </row>
    <row r="159" spans="1:14">
      <c r="A159" s="3"/>
      <c r="B159" s="50" t="s">
        <v>235</v>
      </c>
      <c r="C159" s="50" t="s">
        <v>152</v>
      </c>
      <c r="D159" s="48">
        <v>2010</v>
      </c>
      <c r="E159" s="11"/>
      <c r="F159" s="11"/>
      <c r="G159" s="11">
        <v>4</v>
      </c>
      <c r="H159" s="11"/>
      <c r="I159" s="11"/>
      <c r="J159" s="11">
        <f t="shared" si="44"/>
        <v>1</v>
      </c>
      <c r="K159" s="11">
        <f t="shared" si="45"/>
        <v>0</v>
      </c>
      <c r="L159" s="11">
        <f t="shared" si="46"/>
        <v>4</v>
      </c>
      <c r="M159" s="2"/>
      <c r="N159" s="2">
        <f t="shared" si="47"/>
        <v>4</v>
      </c>
    </row>
    <row r="160" spans="1:14">
      <c r="A160" s="3"/>
      <c r="B160" s="50" t="s">
        <v>236</v>
      </c>
      <c r="C160" s="50" t="s">
        <v>145</v>
      </c>
      <c r="D160" s="48">
        <v>2009</v>
      </c>
      <c r="E160" s="11"/>
      <c r="F160" s="11"/>
      <c r="G160" s="11">
        <v>3</v>
      </c>
      <c r="H160" s="11"/>
      <c r="I160" s="11"/>
      <c r="J160" s="11">
        <f t="shared" si="44"/>
        <v>1</v>
      </c>
      <c r="K160" s="11">
        <f t="shared" si="45"/>
        <v>0</v>
      </c>
      <c r="L160" s="11">
        <f t="shared" si="46"/>
        <v>3</v>
      </c>
      <c r="M160" s="2"/>
      <c r="N160" s="2">
        <f t="shared" si="47"/>
        <v>3</v>
      </c>
    </row>
    <row r="161" spans="1:14">
      <c r="A161" s="9"/>
      <c r="B161" s="10"/>
      <c r="C161" s="10"/>
      <c r="D161" s="40"/>
      <c r="E161" s="13"/>
      <c r="F161" s="13"/>
      <c r="G161" s="13"/>
      <c r="H161" s="13"/>
      <c r="I161" s="13"/>
      <c r="J161" s="13"/>
      <c r="K161" s="13"/>
      <c r="L161" s="13"/>
      <c r="M161" s="5"/>
      <c r="N161" s="5"/>
    </row>
    <row r="162" spans="1:14">
      <c r="A162" s="9"/>
      <c r="B162" s="10"/>
      <c r="C162" s="10"/>
      <c r="D162" s="40"/>
      <c r="E162" s="13"/>
      <c r="F162" s="5"/>
      <c r="G162" s="13"/>
      <c r="H162" s="5"/>
      <c r="I162" s="5"/>
      <c r="J162" s="5"/>
      <c r="K162" s="5"/>
      <c r="L162" s="5"/>
      <c r="M162" s="5"/>
      <c r="N162" s="5"/>
    </row>
    <row r="163" spans="1:14" ht="18.75" customHeight="1">
      <c r="A163" s="88" t="s">
        <v>15</v>
      </c>
      <c r="B163" s="88"/>
      <c r="C163" s="88"/>
      <c r="D163" s="88"/>
      <c r="E163" s="34"/>
      <c r="F163" s="12"/>
    </row>
    <row r="164" spans="1:14" ht="60">
      <c r="A164" s="2" t="s">
        <v>1</v>
      </c>
      <c r="B164" s="2" t="s">
        <v>2</v>
      </c>
      <c r="C164" s="2" t="s">
        <v>0</v>
      </c>
      <c r="D164" s="21" t="s">
        <v>29</v>
      </c>
      <c r="E164" s="2" t="s">
        <v>3</v>
      </c>
      <c r="F164" s="2" t="s">
        <v>4</v>
      </c>
      <c r="G164" s="2" t="s">
        <v>5</v>
      </c>
      <c r="H164" s="2" t="s">
        <v>6</v>
      </c>
      <c r="I164" s="2" t="s">
        <v>10</v>
      </c>
      <c r="J164" s="25" t="s">
        <v>21</v>
      </c>
      <c r="K164" s="25" t="s">
        <v>22</v>
      </c>
      <c r="L164" s="24" t="s">
        <v>23</v>
      </c>
      <c r="M164" s="21" t="s">
        <v>7</v>
      </c>
      <c r="N164" s="21" t="s">
        <v>8</v>
      </c>
    </row>
    <row r="165" spans="1:14">
      <c r="A165" s="70">
        <v>1</v>
      </c>
      <c r="B165" s="72" t="s">
        <v>72</v>
      </c>
      <c r="C165" s="71" t="s">
        <v>50</v>
      </c>
      <c r="D165" s="73">
        <v>2008</v>
      </c>
      <c r="E165" s="74">
        <v>27</v>
      </c>
      <c r="F165" s="74">
        <v>30</v>
      </c>
      <c r="G165" s="74">
        <v>23</v>
      </c>
      <c r="H165" s="74">
        <v>25</v>
      </c>
      <c r="I165" s="74">
        <v>30</v>
      </c>
      <c r="J165" s="74">
        <f t="shared" ref="J165:J173" si="48">COUNTIF(E165:I165,"&gt;=1")</f>
        <v>5</v>
      </c>
      <c r="K165" s="74">
        <f t="shared" ref="K165:K173" si="49">IF(J165&gt;=4,MIN(E165:I165),"0")+IF(J165&gt;=5,SMALL(E165:I165,2),"0")</f>
        <v>48</v>
      </c>
      <c r="L165" s="74">
        <f t="shared" ref="L165:L173" si="50">SUM(E165:I165)-K165</f>
        <v>87</v>
      </c>
      <c r="M165" s="74">
        <v>20</v>
      </c>
      <c r="N165" s="75">
        <f t="shared" ref="N165:N173" si="51">L165+M165</f>
        <v>107</v>
      </c>
    </row>
    <row r="166" spans="1:14" ht="15" customHeight="1">
      <c r="A166" s="70">
        <v>2</v>
      </c>
      <c r="B166" s="72" t="s">
        <v>71</v>
      </c>
      <c r="C166" s="71" t="s">
        <v>32</v>
      </c>
      <c r="D166" s="73">
        <v>2008</v>
      </c>
      <c r="E166" s="74">
        <v>30</v>
      </c>
      <c r="F166" s="74"/>
      <c r="G166" s="74">
        <v>20</v>
      </c>
      <c r="H166" s="74">
        <v>27</v>
      </c>
      <c r="I166" s="74">
        <v>27</v>
      </c>
      <c r="J166" s="74">
        <f t="shared" si="48"/>
        <v>4</v>
      </c>
      <c r="K166" s="74">
        <f t="shared" si="49"/>
        <v>20</v>
      </c>
      <c r="L166" s="74">
        <f t="shared" si="50"/>
        <v>84</v>
      </c>
      <c r="M166" s="75"/>
      <c r="N166" s="75">
        <f t="shared" si="51"/>
        <v>84</v>
      </c>
    </row>
    <row r="167" spans="1:14">
      <c r="A167" s="70">
        <v>3</v>
      </c>
      <c r="B167" s="72" t="s">
        <v>77</v>
      </c>
      <c r="C167" s="71" t="s">
        <v>50</v>
      </c>
      <c r="D167" s="73">
        <v>2007</v>
      </c>
      <c r="E167" s="74">
        <v>20</v>
      </c>
      <c r="F167" s="74">
        <v>19</v>
      </c>
      <c r="G167" s="74">
        <v>13</v>
      </c>
      <c r="H167" s="74">
        <v>18</v>
      </c>
      <c r="I167" s="74">
        <v>18</v>
      </c>
      <c r="J167" s="74">
        <f t="shared" si="48"/>
        <v>5</v>
      </c>
      <c r="K167" s="74">
        <f t="shared" si="49"/>
        <v>31</v>
      </c>
      <c r="L167" s="74">
        <f t="shared" si="50"/>
        <v>57</v>
      </c>
      <c r="M167" s="74">
        <v>20</v>
      </c>
      <c r="N167" s="75">
        <f t="shared" si="51"/>
        <v>77</v>
      </c>
    </row>
    <row r="168" spans="1:14">
      <c r="A168" s="70">
        <v>4</v>
      </c>
      <c r="B168" s="72" t="s">
        <v>73</v>
      </c>
      <c r="C168" s="71" t="s">
        <v>50</v>
      </c>
      <c r="D168" s="73">
        <v>2008</v>
      </c>
      <c r="E168" s="74">
        <v>25</v>
      </c>
      <c r="F168" s="74">
        <v>25</v>
      </c>
      <c r="G168" s="74">
        <v>16</v>
      </c>
      <c r="H168" s="74"/>
      <c r="I168" s="74">
        <v>19</v>
      </c>
      <c r="J168" s="74">
        <f t="shared" si="48"/>
        <v>4</v>
      </c>
      <c r="K168" s="74">
        <f t="shared" si="49"/>
        <v>16</v>
      </c>
      <c r="L168" s="74">
        <f t="shared" si="50"/>
        <v>69</v>
      </c>
      <c r="M168" s="75"/>
      <c r="N168" s="75">
        <f t="shared" si="51"/>
        <v>69</v>
      </c>
    </row>
    <row r="169" spans="1:14">
      <c r="A169" s="70">
        <v>5</v>
      </c>
      <c r="B169" s="72" t="s">
        <v>114</v>
      </c>
      <c r="C169" s="71" t="s">
        <v>32</v>
      </c>
      <c r="D169" s="73">
        <v>2008</v>
      </c>
      <c r="E169" s="74"/>
      <c r="F169" s="74">
        <v>27</v>
      </c>
      <c r="G169" s="74">
        <v>18</v>
      </c>
      <c r="H169" s="74"/>
      <c r="I169" s="74">
        <v>23</v>
      </c>
      <c r="J169" s="74">
        <f t="shared" si="48"/>
        <v>3</v>
      </c>
      <c r="K169" s="74">
        <f t="shared" si="49"/>
        <v>0</v>
      </c>
      <c r="L169" s="74">
        <f t="shared" si="50"/>
        <v>68</v>
      </c>
      <c r="M169" s="74"/>
      <c r="N169" s="75">
        <f t="shared" si="51"/>
        <v>68</v>
      </c>
    </row>
    <row r="170" spans="1:14">
      <c r="A170" s="70">
        <v>6</v>
      </c>
      <c r="B170" s="72" t="s">
        <v>115</v>
      </c>
      <c r="C170" s="71" t="s">
        <v>32</v>
      </c>
      <c r="D170" s="73">
        <v>2008</v>
      </c>
      <c r="E170" s="74"/>
      <c r="F170" s="74">
        <v>23</v>
      </c>
      <c r="G170" s="74">
        <v>19</v>
      </c>
      <c r="H170" s="74">
        <v>21</v>
      </c>
      <c r="I170" s="74">
        <v>20</v>
      </c>
      <c r="J170" s="74">
        <f t="shared" si="48"/>
        <v>4</v>
      </c>
      <c r="K170" s="74">
        <f t="shared" si="49"/>
        <v>19</v>
      </c>
      <c r="L170" s="74">
        <f t="shared" si="50"/>
        <v>64</v>
      </c>
      <c r="M170" s="75"/>
      <c r="N170" s="75">
        <f t="shared" si="51"/>
        <v>64</v>
      </c>
    </row>
    <row r="171" spans="1:14">
      <c r="A171" s="61">
        <v>7</v>
      </c>
      <c r="B171" s="46" t="s">
        <v>116</v>
      </c>
      <c r="C171" s="4" t="s">
        <v>108</v>
      </c>
      <c r="D171" s="37">
        <v>2007</v>
      </c>
      <c r="E171" s="11"/>
      <c r="F171" s="11">
        <v>20</v>
      </c>
      <c r="G171" s="11">
        <v>17</v>
      </c>
      <c r="H171" s="11"/>
      <c r="I171" s="11">
        <v>21</v>
      </c>
      <c r="J171" s="11">
        <f t="shared" si="48"/>
        <v>3</v>
      </c>
      <c r="K171" s="11">
        <f t="shared" si="49"/>
        <v>0</v>
      </c>
      <c r="L171" s="11">
        <f t="shared" si="50"/>
        <v>58</v>
      </c>
      <c r="M171" s="11"/>
      <c r="N171" s="2">
        <f t="shared" si="51"/>
        <v>58</v>
      </c>
    </row>
    <row r="172" spans="1:14">
      <c r="A172" s="61">
        <v>8</v>
      </c>
      <c r="B172" s="50" t="s">
        <v>239</v>
      </c>
      <c r="C172" s="50" t="s">
        <v>199</v>
      </c>
      <c r="D172" s="48">
        <v>2007</v>
      </c>
      <c r="E172" s="11"/>
      <c r="F172" s="11"/>
      <c r="G172" s="11">
        <v>27</v>
      </c>
      <c r="H172" s="11">
        <v>30</v>
      </c>
      <c r="I172" s="11"/>
      <c r="J172" s="11">
        <f t="shared" si="48"/>
        <v>2</v>
      </c>
      <c r="K172" s="11">
        <f t="shared" si="49"/>
        <v>0</v>
      </c>
      <c r="L172" s="11">
        <f t="shared" si="50"/>
        <v>57</v>
      </c>
      <c r="M172" s="11"/>
      <c r="N172" s="2">
        <f t="shared" si="51"/>
        <v>57</v>
      </c>
    </row>
    <row r="173" spans="1:14">
      <c r="A173" s="61">
        <v>9</v>
      </c>
      <c r="B173" s="50" t="s">
        <v>381</v>
      </c>
      <c r="C173" s="50" t="s">
        <v>32</v>
      </c>
      <c r="D173" s="48">
        <v>2007</v>
      </c>
      <c r="E173" s="11"/>
      <c r="F173" s="11">
        <v>21</v>
      </c>
      <c r="G173" s="11"/>
      <c r="H173" s="11"/>
      <c r="I173" s="11">
        <v>25</v>
      </c>
      <c r="J173" s="11">
        <f t="shared" si="48"/>
        <v>2</v>
      </c>
      <c r="K173" s="11">
        <f t="shared" si="49"/>
        <v>0</v>
      </c>
      <c r="L173" s="11">
        <f t="shared" si="50"/>
        <v>46</v>
      </c>
      <c r="M173" s="11"/>
      <c r="N173" s="2">
        <f t="shared" si="51"/>
        <v>46</v>
      </c>
    </row>
    <row r="174" spans="1:14">
      <c r="A174" s="61">
        <v>10</v>
      </c>
      <c r="B174" s="50" t="s">
        <v>241</v>
      </c>
      <c r="C174" s="50" t="s">
        <v>199</v>
      </c>
      <c r="D174" s="48">
        <v>2007</v>
      </c>
      <c r="E174" s="11"/>
      <c r="F174" s="11"/>
      <c r="G174" s="11">
        <v>21</v>
      </c>
      <c r="H174" s="11">
        <v>23</v>
      </c>
      <c r="I174" s="11"/>
      <c r="J174" s="11">
        <f t="shared" ref="J174:J180" si="52">COUNTIF(E174:I174,"&gt;=1")</f>
        <v>2</v>
      </c>
      <c r="K174" s="11">
        <f t="shared" ref="K174:K180" si="53">IF(J174&gt;=4,MIN(E174:I174),"0")+IF(J174&gt;=5,SMALL(E174:I174,2),"0")</f>
        <v>0</v>
      </c>
      <c r="L174" s="11">
        <f t="shared" ref="L174:L180" si="54">SUM(E174:I174)-K174</f>
        <v>44</v>
      </c>
      <c r="M174" s="2"/>
      <c r="N174" s="2">
        <f t="shared" ref="N174:N180" si="55">L174+M174</f>
        <v>44</v>
      </c>
    </row>
    <row r="175" spans="1:14">
      <c r="A175" s="61">
        <v>11</v>
      </c>
      <c r="B175" s="46" t="s">
        <v>83</v>
      </c>
      <c r="C175" s="53" t="s">
        <v>50</v>
      </c>
      <c r="D175" s="37">
        <v>2008</v>
      </c>
      <c r="E175" s="11">
        <v>13</v>
      </c>
      <c r="F175" s="11">
        <v>15</v>
      </c>
      <c r="G175" s="11">
        <v>3</v>
      </c>
      <c r="H175" s="11">
        <v>14</v>
      </c>
      <c r="I175" s="11"/>
      <c r="J175" s="11">
        <f t="shared" si="52"/>
        <v>4</v>
      </c>
      <c r="K175" s="11">
        <f t="shared" si="53"/>
        <v>3</v>
      </c>
      <c r="L175" s="11">
        <f t="shared" si="54"/>
        <v>42</v>
      </c>
      <c r="M175" s="11"/>
      <c r="N175" s="2">
        <f t="shared" si="55"/>
        <v>42</v>
      </c>
    </row>
    <row r="176" spans="1:14">
      <c r="A176" s="61">
        <v>12</v>
      </c>
      <c r="B176" s="50" t="s">
        <v>248</v>
      </c>
      <c r="C176" s="50" t="s">
        <v>179</v>
      </c>
      <c r="D176" s="48">
        <v>2008</v>
      </c>
      <c r="E176" s="11">
        <v>16</v>
      </c>
      <c r="F176" s="11"/>
      <c r="G176" s="11">
        <v>8</v>
      </c>
      <c r="H176" s="11">
        <v>15</v>
      </c>
      <c r="I176" s="11"/>
      <c r="J176" s="11">
        <f t="shared" si="52"/>
        <v>3</v>
      </c>
      <c r="K176" s="11">
        <f t="shared" si="53"/>
        <v>0</v>
      </c>
      <c r="L176" s="11">
        <f t="shared" si="54"/>
        <v>39</v>
      </c>
      <c r="M176" s="11"/>
      <c r="N176" s="2">
        <f t="shared" si="55"/>
        <v>39</v>
      </c>
    </row>
    <row r="177" spans="1:14">
      <c r="A177" s="61">
        <v>13</v>
      </c>
      <c r="B177" s="50" t="s">
        <v>243</v>
      </c>
      <c r="C177" s="50" t="s">
        <v>199</v>
      </c>
      <c r="D177" s="48">
        <v>2008</v>
      </c>
      <c r="E177" s="11"/>
      <c r="F177" s="11"/>
      <c r="G177" s="11">
        <v>14</v>
      </c>
      <c r="H177" s="11">
        <v>20</v>
      </c>
      <c r="I177" s="11"/>
      <c r="J177" s="11">
        <f t="shared" si="52"/>
        <v>2</v>
      </c>
      <c r="K177" s="11">
        <f t="shared" si="53"/>
        <v>0</v>
      </c>
      <c r="L177" s="11">
        <f t="shared" si="54"/>
        <v>34</v>
      </c>
      <c r="M177" s="11"/>
      <c r="N177" s="2">
        <f t="shared" si="55"/>
        <v>34</v>
      </c>
    </row>
    <row r="178" spans="1:14">
      <c r="A178" s="61">
        <v>14</v>
      </c>
      <c r="B178" s="46" t="s">
        <v>78</v>
      </c>
      <c r="C178" s="4" t="s">
        <v>50</v>
      </c>
      <c r="D178" s="37">
        <v>2007</v>
      </c>
      <c r="E178" s="11">
        <v>19</v>
      </c>
      <c r="F178" s="11"/>
      <c r="G178" s="11"/>
      <c r="H178" s="11"/>
      <c r="I178" s="11">
        <v>13</v>
      </c>
      <c r="J178" s="11">
        <f t="shared" si="52"/>
        <v>2</v>
      </c>
      <c r="K178" s="11">
        <f t="shared" si="53"/>
        <v>0</v>
      </c>
      <c r="L178" s="11">
        <f t="shared" si="54"/>
        <v>32</v>
      </c>
      <c r="M178" s="11"/>
      <c r="N178" s="2">
        <f t="shared" si="55"/>
        <v>32</v>
      </c>
    </row>
    <row r="179" spans="1:14">
      <c r="A179" s="61">
        <v>15</v>
      </c>
      <c r="B179" s="50" t="s">
        <v>247</v>
      </c>
      <c r="C179" s="50" t="s">
        <v>199</v>
      </c>
      <c r="D179" s="48">
        <v>2007</v>
      </c>
      <c r="E179" s="11"/>
      <c r="F179" s="11"/>
      <c r="G179" s="11">
        <v>9</v>
      </c>
      <c r="H179" s="11">
        <v>19</v>
      </c>
      <c r="I179" s="11"/>
      <c r="J179" s="11">
        <f t="shared" si="52"/>
        <v>2</v>
      </c>
      <c r="K179" s="11">
        <f t="shared" si="53"/>
        <v>0</v>
      </c>
      <c r="L179" s="11">
        <f t="shared" si="54"/>
        <v>28</v>
      </c>
      <c r="M179" s="2"/>
      <c r="N179" s="2">
        <f t="shared" si="55"/>
        <v>28</v>
      </c>
    </row>
    <row r="180" spans="1:14">
      <c r="A180" s="61">
        <v>16</v>
      </c>
      <c r="B180" s="50" t="s">
        <v>245</v>
      </c>
      <c r="C180" s="50" t="s">
        <v>32</v>
      </c>
      <c r="D180" s="48">
        <v>2007</v>
      </c>
      <c r="E180" s="11"/>
      <c r="F180" s="11"/>
      <c r="G180" s="11">
        <v>11</v>
      </c>
      <c r="H180" s="11"/>
      <c r="I180" s="11">
        <v>14</v>
      </c>
      <c r="J180" s="11">
        <f t="shared" si="52"/>
        <v>2</v>
      </c>
      <c r="K180" s="11">
        <f t="shared" si="53"/>
        <v>0</v>
      </c>
      <c r="L180" s="11">
        <f t="shared" si="54"/>
        <v>25</v>
      </c>
      <c r="M180" s="11"/>
      <c r="N180" s="2">
        <f t="shared" si="55"/>
        <v>25</v>
      </c>
    </row>
    <row r="181" spans="1:14">
      <c r="A181" s="3"/>
      <c r="B181" s="50" t="s">
        <v>237</v>
      </c>
      <c r="C181" s="50" t="s">
        <v>238</v>
      </c>
      <c r="D181" s="48">
        <v>2007</v>
      </c>
      <c r="E181" s="11"/>
      <c r="F181" s="11"/>
      <c r="G181" s="11">
        <v>30</v>
      </c>
      <c r="H181" s="11"/>
      <c r="I181" s="11"/>
      <c r="J181" s="11">
        <f>COUNTIF(E181:I181,"&gt;=1")</f>
        <v>1</v>
      </c>
      <c r="K181" s="11">
        <f>IF(J181&gt;=4,MIN(E181:I181),"0")+IF(J181&gt;=5,SMALL(E181:I181,2),"0")</f>
        <v>0</v>
      </c>
      <c r="L181" s="11">
        <f>SUM(E181:I181)-K181</f>
        <v>30</v>
      </c>
      <c r="M181" s="11"/>
      <c r="N181" s="2">
        <f>L181+M181</f>
        <v>30</v>
      </c>
    </row>
    <row r="182" spans="1:14">
      <c r="A182" s="3"/>
      <c r="B182" s="50" t="s">
        <v>240</v>
      </c>
      <c r="C182" s="50" t="s">
        <v>238</v>
      </c>
      <c r="D182" s="48">
        <v>2007</v>
      </c>
      <c r="E182" s="11"/>
      <c r="F182" s="11"/>
      <c r="G182" s="11">
        <v>25</v>
      </c>
      <c r="H182" s="11"/>
      <c r="I182" s="11"/>
      <c r="J182" s="11">
        <f>COUNTIF(E182:I182,"&gt;=1")</f>
        <v>1</v>
      </c>
      <c r="K182" s="11">
        <f>IF(J182&gt;=4,MIN(E182:I182),"0")+IF(J182&gt;=5,SMALL(E182:I182,2),"0")</f>
        <v>0</v>
      </c>
      <c r="L182" s="11">
        <f>SUM(E182:I182)-K182</f>
        <v>25</v>
      </c>
      <c r="M182" s="11"/>
      <c r="N182" s="2">
        <f>L182+M182</f>
        <v>25</v>
      </c>
    </row>
    <row r="183" spans="1:14">
      <c r="A183" s="3"/>
      <c r="B183" s="46" t="s">
        <v>74</v>
      </c>
      <c r="C183" s="53" t="s">
        <v>65</v>
      </c>
      <c r="D183" s="37">
        <v>2007</v>
      </c>
      <c r="E183" s="11">
        <v>23</v>
      </c>
      <c r="F183" s="11"/>
      <c r="G183" s="11"/>
      <c r="H183" s="11"/>
      <c r="I183" s="11"/>
      <c r="J183" s="11">
        <f t="shared" ref="J183:J188" si="56">COUNTIF(E183:I183,"&gt;=1")</f>
        <v>1</v>
      </c>
      <c r="K183" s="11">
        <f t="shared" ref="K183:K188" si="57">IF(J183&gt;=4,MIN(E183:I183),"0")+IF(J183&gt;=5,SMALL(E183:I183,2),"0")</f>
        <v>0</v>
      </c>
      <c r="L183" s="11">
        <f t="shared" ref="L183:L188" si="58">SUM(E183:I183)-K183</f>
        <v>23</v>
      </c>
      <c r="M183" s="2"/>
      <c r="N183" s="2">
        <f t="shared" ref="N183:N188" si="59">L183+M183</f>
        <v>23</v>
      </c>
    </row>
    <row r="184" spans="1:14">
      <c r="A184" s="3"/>
      <c r="B184" s="46" t="s">
        <v>76</v>
      </c>
      <c r="C184" s="53" t="s">
        <v>36</v>
      </c>
      <c r="D184" s="37">
        <v>2007</v>
      </c>
      <c r="E184" s="11">
        <v>21</v>
      </c>
      <c r="F184" s="11"/>
      <c r="G184" s="11"/>
      <c r="H184" s="11"/>
      <c r="I184" s="11"/>
      <c r="J184" s="11">
        <f t="shared" si="56"/>
        <v>1</v>
      </c>
      <c r="K184" s="11">
        <f t="shared" si="57"/>
        <v>0</v>
      </c>
      <c r="L184" s="11">
        <f t="shared" si="58"/>
        <v>21</v>
      </c>
      <c r="M184" s="11"/>
      <c r="N184" s="2">
        <f t="shared" si="59"/>
        <v>21</v>
      </c>
    </row>
    <row r="185" spans="1:14">
      <c r="A185" s="3"/>
      <c r="B185" s="46" t="s">
        <v>117</v>
      </c>
      <c r="C185" s="4" t="s">
        <v>108</v>
      </c>
      <c r="D185" s="37">
        <v>2008</v>
      </c>
      <c r="E185" s="11"/>
      <c r="F185" s="11">
        <v>18</v>
      </c>
      <c r="G185" s="11"/>
      <c r="H185" s="11"/>
      <c r="I185" s="11"/>
      <c r="J185" s="11">
        <f t="shared" si="56"/>
        <v>1</v>
      </c>
      <c r="K185" s="11">
        <f t="shared" si="57"/>
        <v>0</v>
      </c>
      <c r="L185" s="11">
        <f t="shared" si="58"/>
        <v>18</v>
      </c>
      <c r="M185" s="11"/>
      <c r="N185" s="2">
        <f t="shared" si="59"/>
        <v>18</v>
      </c>
    </row>
    <row r="186" spans="1:14">
      <c r="A186" s="3"/>
      <c r="B186" s="46" t="s">
        <v>101</v>
      </c>
      <c r="C186" s="53" t="s">
        <v>36</v>
      </c>
      <c r="D186" s="37">
        <v>2008</v>
      </c>
      <c r="E186" s="11">
        <v>18</v>
      </c>
      <c r="F186" s="11"/>
      <c r="G186" s="11"/>
      <c r="H186" s="11"/>
      <c r="I186" s="11"/>
      <c r="J186" s="11">
        <f t="shared" si="56"/>
        <v>1</v>
      </c>
      <c r="K186" s="11">
        <f t="shared" si="57"/>
        <v>0</v>
      </c>
      <c r="L186" s="11">
        <f t="shared" si="58"/>
        <v>18</v>
      </c>
      <c r="M186" s="11"/>
      <c r="N186" s="2">
        <f t="shared" si="59"/>
        <v>18</v>
      </c>
    </row>
    <row r="187" spans="1:14">
      <c r="A187" s="3"/>
      <c r="B187" s="46" t="s">
        <v>119</v>
      </c>
      <c r="C187" s="4" t="s">
        <v>118</v>
      </c>
      <c r="D187" s="37">
        <v>2008</v>
      </c>
      <c r="E187" s="11"/>
      <c r="F187" s="11">
        <v>17</v>
      </c>
      <c r="G187" s="11"/>
      <c r="H187" s="11"/>
      <c r="I187" s="11"/>
      <c r="J187" s="11">
        <f t="shared" si="56"/>
        <v>1</v>
      </c>
      <c r="K187" s="11">
        <f t="shared" si="57"/>
        <v>0</v>
      </c>
      <c r="L187" s="11">
        <f t="shared" si="58"/>
        <v>17</v>
      </c>
      <c r="M187" s="2"/>
      <c r="N187" s="2">
        <f t="shared" si="59"/>
        <v>17</v>
      </c>
    </row>
    <row r="188" spans="1:14">
      <c r="A188" s="3"/>
      <c r="B188" s="46" t="s">
        <v>79</v>
      </c>
      <c r="C188" s="55" t="s">
        <v>56</v>
      </c>
      <c r="D188" s="37">
        <v>2008</v>
      </c>
      <c r="E188" s="11">
        <v>17</v>
      </c>
      <c r="F188" s="11"/>
      <c r="G188" s="11"/>
      <c r="H188" s="11"/>
      <c r="I188" s="11"/>
      <c r="J188" s="11">
        <f t="shared" si="56"/>
        <v>1</v>
      </c>
      <c r="K188" s="11">
        <f t="shared" si="57"/>
        <v>0</v>
      </c>
      <c r="L188" s="11">
        <f t="shared" si="58"/>
        <v>17</v>
      </c>
      <c r="M188" s="11"/>
      <c r="N188" s="2">
        <f t="shared" si="59"/>
        <v>17</v>
      </c>
    </row>
    <row r="189" spans="1:14">
      <c r="A189" s="3"/>
      <c r="B189" s="50" t="s">
        <v>347</v>
      </c>
      <c r="C189" s="50" t="s">
        <v>199</v>
      </c>
      <c r="D189" s="48">
        <v>2007</v>
      </c>
      <c r="E189" s="11"/>
      <c r="F189" s="11"/>
      <c r="G189" s="11"/>
      <c r="H189" s="11">
        <v>17</v>
      </c>
      <c r="I189" s="11"/>
      <c r="J189" s="11">
        <f>COUNTIF(E189:I189,"&gt;=1")</f>
        <v>1</v>
      </c>
      <c r="K189" s="11">
        <f>IF(J189&gt;=4,MIN(E189:I189),"0")+IF(J189&gt;=5,SMALL(E189:I189,2),"0")</f>
        <v>0</v>
      </c>
      <c r="L189" s="11">
        <f>SUM(E189:I189)-K189</f>
        <v>17</v>
      </c>
      <c r="M189" s="11"/>
      <c r="N189" s="2">
        <f>L189+M189</f>
        <v>17</v>
      </c>
    </row>
    <row r="190" spans="1:14">
      <c r="A190" s="3"/>
      <c r="B190" s="50" t="s">
        <v>382</v>
      </c>
      <c r="C190" s="50" t="s">
        <v>32</v>
      </c>
      <c r="D190" s="48">
        <v>2008</v>
      </c>
      <c r="E190" s="11"/>
      <c r="F190" s="11"/>
      <c r="G190" s="11"/>
      <c r="H190" s="11"/>
      <c r="I190" s="11">
        <v>17</v>
      </c>
      <c r="J190" s="11">
        <f>COUNTIF(E190:I190,"&gt;=1")</f>
        <v>1</v>
      </c>
      <c r="K190" s="11">
        <f>IF(J190&gt;=4,MIN(E190:I190),"0")+IF(J190&gt;=5,SMALL(E190:I190,2),"0")</f>
        <v>0</v>
      </c>
      <c r="L190" s="11">
        <f>SUM(E190:I190)-K190</f>
        <v>17</v>
      </c>
      <c r="M190" s="11"/>
      <c r="N190" s="2">
        <f>L190+M190</f>
        <v>17</v>
      </c>
    </row>
    <row r="191" spans="1:14">
      <c r="A191" s="3"/>
      <c r="B191" s="46" t="s">
        <v>120</v>
      </c>
      <c r="C191" s="4" t="s">
        <v>108</v>
      </c>
      <c r="D191" s="37">
        <v>2007</v>
      </c>
      <c r="E191" s="11"/>
      <c r="F191" s="11">
        <v>16</v>
      </c>
      <c r="G191" s="11"/>
      <c r="H191" s="11"/>
      <c r="I191" s="11"/>
      <c r="J191" s="11">
        <f>COUNTIF(E191:I191,"&gt;=1")</f>
        <v>1</v>
      </c>
      <c r="K191" s="11">
        <f>IF(J191&gt;=4,MIN(E191:I191),"0")+IF(J191&gt;=5,SMALL(E191:I191,2),"0")</f>
        <v>0</v>
      </c>
      <c r="L191" s="11">
        <f>SUM(E191:I191)-K191</f>
        <v>16</v>
      </c>
      <c r="M191" s="11"/>
      <c r="N191" s="2">
        <f>L191+M191</f>
        <v>16</v>
      </c>
    </row>
    <row r="192" spans="1:14">
      <c r="A192" s="3"/>
      <c r="B192" s="50" t="s">
        <v>349</v>
      </c>
      <c r="C192" s="4" t="s">
        <v>348</v>
      </c>
      <c r="D192" s="48">
        <v>2008</v>
      </c>
      <c r="E192" s="11"/>
      <c r="F192" s="11"/>
      <c r="G192" s="11"/>
      <c r="H192" s="11">
        <v>16</v>
      </c>
      <c r="I192" s="11"/>
      <c r="J192" s="11">
        <f t="shared" ref="J192:J201" si="60">COUNTIF(E192:I192,"&gt;=1")</f>
        <v>1</v>
      </c>
      <c r="K192" s="11">
        <f t="shared" ref="K192:K201" si="61">IF(J192&gt;=4,MIN(E192:I192),"0")+IF(J192&gt;=5,SMALL(E192:I192,2),"0")</f>
        <v>0</v>
      </c>
      <c r="L192" s="11">
        <f t="shared" ref="L192:L201" si="62">SUM(E192:I192)-K192</f>
        <v>16</v>
      </c>
      <c r="M192" s="11"/>
      <c r="N192" s="2">
        <f t="shared" ref="N192:N201" si="63">L192+M192</f>
        <v>16</v>
      </c>
    </row>
    <row r="193" spans="1:14">
      <c r="A193" s="3"/>
      <c r="B193" s="50" t="s">
        <v>383</v>
      </c>
      <c r="C193" s="50" t="s">
        <v>32</v>
      </c>
      <c r="D193" s="48">
        <v>2007</v>
      </c>
      <c r="E193" s="11"/>
      <c r="F193" s="11"/>
      <c r="G193" s="11"/>
      <c r="H193" s="11"/>
      <c r="I193" s="11">
        <v>16</v>
      </c>
      <c r="J193" s="11">
        <f t="shared" si="60"/>
        <v>1</v>
      </c>
      <c r="K193" s="11">
        <f t="shared" si="61"/>
        <v>0</v>
      </c>
      <c r="L193" s="11">
        <f t="shared" si="62"/>
        <v>16</v>
      </c>
      <c r="M193" s="11"/>
      <c r="N193" s="2">
        <f t="shared" si="63"/>
        <v>16</v>
      </c>
    </row>
    <row r="194" spans="1:14">
      <c r="A194" s="3"/>
      <c r="B194" s="57" t="s">
        <v>81</v>
      </c>
      <c r="C194" s="53" t="s">
        <v>80</v>
      </c>
      <c r="D194" s="37">
        <v>2007</v>
      </c>
      <c r="E194" s="11">
        <v>15</v>
      </c>
      <c r="F194" s="11"/>
      <c r="G194" s="11"/>
      <c r="H194" s="11"/>
      <c r="I194" s="11"/>
      <c r="J194" s="11">
        <f t="shared" si="60"/>
        <v>1</v>
      </c>
      <c r="K194" s="11">
        <f t="shared" si="61"/>
        <v>0</v>
      </c>
      <c r="L194" s="11">
        <f t="shared" si="62"/>
        <v>15</v>
      </c>
      <c r="M194" s="11"/>
      <c r="N194" s="2">
        <f t="shared" si="63"/>
        <v>15</v>
      </c>
    </row>
    <row r="195" spans="1:14">
      <c r="A195" s="3"/>
      <c r="B195" s="50" t="s">
        <v>242</v>
      </c>
      <c r="C195" s="50" t="s">
        <v>145</v>
      </c>
      <c r="D195" s="48">
        <v>2007</v>
      </c>
      <c r="E195" s="11"/>
      <c r="F195" s="11"/>
      <c r="G195" s="11">
        <v>15</v>
      </c>
      <c r="H195" s="11"/>
      <c r="I195" s="11"/>
      <c r="J195" s="11">
        <f t="shared" si="60"/>
        <v>1</v>
      </c>
      <c r="K195" s="11">
        <f t="shared" si="61"/>
        <v>0</v>
      </c>
      <c r="L195" s="11">
        <f t="shared" si="62"/>
        <v>15</v>
      </c>
      <c r="M195" s="2"/>
      <c r="N195" s="2">
        <f t="shared" si="63"/>
        <v>15</v>
      </c>
    </row>
    <row r="196" spans="1:14">
      <c r="A196" s="3"/>
      <c r="B196" s="50" t="s">
        <v>384</v>
      </c>
      <c r="C196" s="50" t="s">
        <v>32</v>
      </c>
      <c r="D196" s="48">
        <v>2008</v>
      </c>
      <c r="E196" s="11"/>
      <c r="F196" s="11"/>
      <c r="G196" s="11"/>
      <c r="H196" s="11"/>
      <c r="I196" s="11">
        <v>15</v>
      </c>
      <c r="J196" s="11">
        <f t="shared" si="60"/>
        <v>1</v>
      </c>
      <c r="K196" s="11">
        <f t="shared" si="61"/>
        <v>0</v>
      </c>
      <c r="L196" s="11">
        <f t="shared" si="62"/>
        <v>15</v>
      </c>
      <c r="M196" s="2"/>
      <c r="N196" s="2">
        <f t="shared" si="63"/>
        <v>15</v>
      </c>
    </row>
    <row r="197" spans="1:14">
      <c r="A197" s="3"/>
      <c r="B197" s="46" t="s">
        <v>82</v>
      </c>
      <c r="C197" s="53" t="s">
        <v>65</v>
      </c>
      <c r="D197" s="37">
        <v>2008</v>
      </c>
      <c r="E197" s="11">
        <v>14</v>
      </c>
      <c r="F197" s="11"/>
      <c r="G197" s="11"/>
      <c r="H197" s="11"/>
      <c r="I197" s="11"/>
      <c r="J197" s="11">
        <f t="shared" si="60"/>
        <v>1</v>
      </c>
      <c r="K197" s="11">
        <f t="shared" si="61"/>
        <v>0</v>
      </c>
      <c r="L197" s="11">
        <f t="shared" si="62"/>
        <v>14</v>
      </c>
      <c r="M197" s="2"/>
      <c r="N197" s="2">
        <f t="shared" si="63"/>
        <v>14</v>
      </c>
    </row>
    <row r="198" spans="1:14">
      <c r="A198" s="3"/>
      <c r="B198" s="50" t="s">
        <v>350</v>
      </c>
      <c r="C198" s="49" t="s">
        <v>152</v>
      </c>
      <c r="D198" s="48">
        <v>2007</v>
      </c>
      <c r="E198" s="11"/>
      <c r="F198" s="11"/>
      <c r="G198" s="11"/>
      <c r="H198" s="11">
        <v>13</v>
      </c>
      <c r="I198" s="11"/>
      <c r="J198" s="11">
        <f t="shared" si="60"/>
        <v>1</v>
      </c>
      <c r="K198" s="11">
        <f t="shared" si="61"/>
        <v>0</v>
      </c>
      <c r="L198" s="11">
        <f t="shared" si="62"/>
        <v>13</v>
      </c>
      <c r="M198" s="11"/>
      <c r="N198" s="2">
        <f t="shared" si="63"/>
        <v>13</v>
      </c>
    </row>
    <row r="199" spans="1:14">
      <c r="A199" s="3"/>
      <c r="B199" s="50" t="s">
        <v>244</v>
      </c>
      <c r="C199" s="50" t="s">
        <v>145</v>
      </c>
      <c r="D199" s="48">
        <v>2008</v>
      </c>
      <c r="E199" s="11"/>
      <c r="F199" s="11"/>
      <c r="G199" s="11">
        <v>12</v>
      </c>
      <c r="H199" s="11"/>
      <c r="I199" s="11"/>
      <c r="J199" s="11">
        <f t="shared" si="60"/>
        <v>1</v>
      </c>
      <c r="K199" s="11">
        <f t="shared" si="61"/>
        <v>0</v>
      </c>
      <c r="L199" s="11">
        <f t="shared" si="62"/>
        <v>12</v>
      </c>
      <c r="M199" s="11"/>
      <c r="N199" s="2">
        <f t="shared" si="63"/>
        <v>12</v>
      </c>
    </row>
    <row r="200" spans="1:14">
      <c r="A200" s="3"/>
      <c r="B200" s="50" t="s">
        <v>385</v>
      </c>
      <c r="C200" s="51" t="s">
        <v>371</v>
      </c>
      <c r="D200" s="48">
        <v>2008</v>
      </c>
      <c r="E200" s="11"/>
      <c r="F200" s="11"/>
      <c r="G200" s="11"/>
      <c r="H200" s="11"/>
      <c r="I200" s="11">
        <v>12</v>
      </c>
      <c r="J200" s="11">
        <f t="shared" si="60"/>
        <v>1</v>
      </c>
      <c r="K200" s="11">
        <f t="shared" si="61"/>
        <v>0</v>
      </c>
      <c r="L200" s="11">
        <f t="shared" si="62"/>
        <v>12</v>
      </c>
      <c r="M200" s="2"/>
      <c r="N200" s="2">
        <f t="shared" si="63"/>
        <v>12</v>
      </c>
    </row>
    <row r="201" spans="1:14">
      <c r="A201" s="3"/>
      <c r="B201" s="4" t="s">
        <v>386</v>
      </c>
      <c r="C201" s="53" t="s">
        <v>50</v>
      </c>
      <c r="D201" s="48">
        <v>2007</v>
      </c>
      <c r="E201" s="11"/>
      <c r="F201" s="11"/>
      <c r="G201" s="11"/>
      <c r="H201" s="11"/>
      <c r="I201" s="11">
        <v>11</v>
      </c>
      <c r="J201" s="11">
        <f t="shared" si="60"/>
        <v>1</v>
      </c>
      <c r="K201" s="11">
        <f t="shared" si="61"/>
        <v>0</v>
      </c>
      <c r="L201" s="11">
        <f t="shared" si="62"/>
        <v>11</v>
      </c>
      <c r="M201" s="2"/>
      <c r="N201" s="2">
        <f t="shared" si="63"/>
        <v>11</v>
      </c>
    </row>
    <row r="202" spans="1:14">
      <c r="A202" s="3"/>
      <c r="B202" s="50" t="s">
        <v>246</v>
      </c>
      <c r="C202" s="50" t="s">
        <v>145</v>
      </c>
      <c r="D202" s="48">
        <v>2007</v>
      </c>
      <c r="E202" s="11"/>
      <c r="F202" s="11"/>
      <c r="G202" s="11">
        <v>10</v>
      </c>
      <c r="H202" s="11"/>
      <c r="I202" s="11"/>
      <c r="J202" s="11">
        <f>COUNTIF(E202:I202,"&gt;=1")</f>
        <v>1</v>
      </c>
      <c r="K202" s="11">
        <f>IF(J202&gt;=4,MIN(E202:I202),"0")+IF(J202&gt;=5,SMALL(E202:I202,2),"0")</f>
        <v>0</v>
      </c>
      <c r="L202" s="11">
        <f>SUM(E202:I202)-K202</f>
        <v>10</v>
      </c>
      <c r="M202" s="11"/>
      <c r="N202" s="2">
        <f>L202+M202</f>
        <v>10</v>
      </c>
    </row>
    <row r="203" spans="1:14">
      <c r="A203" s="3"/>
      <c r="B203" s="50" t="s">
        <v>249</v>
      </c>
      <c r="C203" s="50" t="s">
        <v>202</v>
      </c>
      <c r="D203" s="48">
        <v>2008</v>
      </c>
      <c r="E203" s="11"/>
      <c r="F203" s="11"/>
      <c r="G203" s="11">
        <v>7</v>
      </c>
      <c r="H203" s="11"/>
      <c r="I203" s="11"/>
      <c r="J203" s="11">
        <f>COUNTIF(E203:I203,"&gt;=1")</f>
        <v>1</v>
      </c>
      <c r="K203" s="11">
        <f>IF(J203&gt;=4,MIN(E203:I203),"0")+IF(J203&gt;=5,SMALL(E203:I203,2),"0")</f>
        <v>0</v>
      </c>
      <c r="L203" s="11">
        <f>SUM(E203:I203)-K203</f>
        <v>7</v>
      </c>
      <c r="M203" s="2"/>
      <c r="N203" s="2">
        <f>L203+M203</f>
        <v>7</v>
      </c>
    </row>
    <row r="204" spans="1:14">
      <c r="A204" s="3"/>
      <c r="B204" s="50" t="s">
        <v>250</v>
      </c>
      <c r="C204" s="50" t="s">
        <v>145</v>
      </c>
      <c r="D204" s="48">
        <v>2007</v>
      </c>
      <c r="E204" s="11"/>
      <c r="F204" s="11"/>
      <c r="G204" s="11">
        <v>6</v>
      </c>
      <c r="H204" s="11"/>
      <c r="I204" s="11"/>
      <c r="J204" s="11">
        <f>COUNTIF(E204:I204,"&gt;=1")</f>
        <v>1</v>
      </c>
      <c r="K204" s="11">
        <f>IF(J204&gt;=4,MIN(E204:I204),"0")+IF(J204&gt;=5,SMALL(E204:I204,2),"0")</f>
        <v>0</v>
      </c>
      <c r="L204" s="11">
        <f>SUM(E204:I204)-K204</f>
        <v>6</v>
      </c>
      <c r="M204" s="11"/>
      <c r="N204" s="2">
        <f>L204+M204</f>
        <v>6</v>
      </c>
    </row>
    <row r="205" spans="1:14">
      <c r="A205" s="3"/>
      <c r="B205" s="50" t="s">
        <v>251</v>
      </c>
      <c r="C205" s="50" t="s">
        <v>145</v>
      </c>
      <c r="D205" s="48">
        <v>2008</v>
      </c>
      <c r="E205" s="11"/>
      <c r="F205" s="11"/>
      <c r="G205" s="11">
        <v>5</v>
      </c>
      <c r="H205" s="11"/>
      <c r="I205" s="11"/>
      <c r="J205" s="11">
        <f>COUNTIF(E205:I205,"&gt;=1")</f>
        <v>1</v>
      </c>
      <c r="K205" s="11">
        <f>IF(J205&gt;=4,MIN(E205:I205),"0")+IF(J205&gt;=5,SMALL(E205:I205,2),"0")</f>
        <v>0</v>
      </c>
      <c r="L205" s="11">
        <f>SUM(E205:I205)-K205</f>
        <v>5</v>
      </c>
      <c r="M205" s="11"/>
      <c r="N205" s="2">
        <f>L205+M205</f>
        <v>5</v>
      </c>
    </row>
    <row r="206" spans="1:14">
      <c r="A206" s="3"/>
      <c r="B206" s="50" t="s">
        <v>252</v>
      </c>
      <c r="C206" s="50" t="s">
        <v>145</v>
      </c>
      <c r="D206" s="48">
        <v>2008</v>
      </c>
      <c r="E206" s="11"/>
      <c r="F206" s="11"/>
      <c r="G206" s="11">
        <v>4</v>
      </c>
      <c r="H206" s="11"/>
      <c r="I206" s="11"/>
      <c r="J206" s="11">
        <f>COUNTIF(E206:I206,"&gt;=1")</f>
        <v>1</v>
      </c>
      <c r="K206" s="11">
        <f>IF(J206&gt;=4,MIN(E206:I206),"0")+IF(J206&gt;=5,SMALL(E206:I206,2),"0")</f>
        <v>0</v>
      </c>
      <c r="L206" s="11">
        <f>SUM(E206:I206)-K206</f>
        <v>4</v>
      </c>
      <c r="M206" s="2"/>
      <c r="N206" s="2">
        <f>L206+M206</f>
        <v>4</v>
      </c>
    </row>
    <row r="207" spans="1:14">
      <c r="A207" s="9"/>
      <c r="B207" s="10"/>
      <c r="C207" s="10"/>
      <c r="D207" s="40"/>
      <c r="E207" s="13"/>
      <c r="F207" s="13"/>
      <c r="G207" s="13"/>
      <c r="H207" s="13"/>
      <c r="I207" s="13"/>
      <c r="J207" s="13"/>
      <c r="K207" s="13"/>
      <c r="L207" s="13"/>
      <c r="M207" s="13"/>
      <c r="N207" s="5"/>
    </row>
    <row r="208" spans="1:14">
      <c r="A208" s="9"/>
      <c r="B208" s="10"/>
      <c r="C208" s="10"/>
      <c r="D208" s="40"/>
      <c r="E208" s="13"/>
      <c r="F208" s="5"/>
      <c r="G208" s="13"/>
      <c r="H208" s="5"/>
      <c r="I208" s="5"/>
      <c r="J208" s="5"/>
      <c r="K208" s="5"/>
      <c r="L208" s="5"/>
      <c r="M208" s="5"/>
      <c r="N208" s="5"/>
    </row>
    <row r="209" spans="1:14" ht="18.75" customHeight="1">
      <c r="A209" s="88" t="s">
        <v>16</v>
      </c>
      <c r="B209" s="88"/>
      <c r="C209" s="88"/>
      <c r="D209" s="88"/>
      <c r="E209" s="34"/>
    </row>
    <row r="210" spans="1:14" ht="60">
      <c r="A210" s="2" t="s">
        <v>1</v>
      </c>
      <c r="B210" s="2" t="s">
        <v>2</v>
      </c>
      <c r="C210" s="2" t="s">
        <v>0</v>
      </c>
      <c r="D210" s="21" t="s">
        <v>29</v>
      </c>
      <c r="E210" s="2" t="s">
        <v>3</v>
      </c>
      <c r="F210" s="2" t="s">
        <v>4</v>
      </c>
      <c r="G210" s="2" t="s">
        <v>5</v>
      </c>
      <c r="H210" s="2" t="s">
        <v>6</v>
      </c>
      <c r="I210" s="2" t="s">
        <v>10</v>
      </c>
      <c r="J210" s="25" t="s">
        <v>21</v>
      </c>
      <c r="K210" s="25" t="s">
        <v>22</v>
      </c>
      <c r="L210" s="24" t="s">
        <v>23</v>
      </c>
      <c r="M210" s="21" t="s">
        <v>7</v>
      </c>
      <c r="N210" s="21" t="s">
        <v>8</v>
      </c>
    </row>
    <row r="211" spans="1:14">
      <c r="A211" s="70">
        <v>1</v>
      </c>
      <c r="B211" s="76" t="s">
        <v>255</v>
      </c>
      <c r="C211" s="76" t="s">
        <v>32</v>
      </c>
      <c r="D211" s="78">
        <v>2008</v>
      </c>
      <c r="E211" s="74"/>
      <c r="F211" s="74"/>
      <c r="G211" s="74">
        <v>23</v>
      </c>
      <c r="H211" s="74">
        <v>30</v>
      </c>
      <c r="I211" s="74">
        <v>30</v>
      </c>
      <c r="J211" s="74">
        <f t="shared" ref="J211:J224" si="64">COUNTIF(E211:I211,"&gt;=1")</f>
        <v>3</v>
      </c>
      <c r="K211" s="74">
        <f t="shared" ref="K211:K224" si="65">IF(J211&gt;=4,MIN(E211:I211),"0")+IF(J211&gt;=5,SMALL(E211:I211,2),"0")</f>
        <v>0</v>
      </c>
      <c r="L211" s="74">
        <f t="shared" ref="L211:L224" si="66">SUM(E211:I211)-K211</f>
        <v>83</v>
      </c>
      <c r="M211" s="75"/>
      <c r="N211" s="75">
        <f t="shared" ref="N211:N224" si="67">L211+M211</f>
        <v>83</v>
      </c>
    </row>
    <row r="212" spans="1:14">
      <c r="A212" s="70">
        <v>2</v>
      </c>
      <c r="B212" s="71" t="s">
        <v>130</v>
      </c>
      <c r="C212" s="71" t="s">
        <v>126</v>
      </c>
      <c r="D212" s="73">
        <v>2007</v>
      </c>
      <c r="E212" s="74"/>
      <c r="F212" s="74">
        <v>27</v>
      </c>
      <c r="G212" s="74">
        <v>18</v>
      </c>
      <c r="H212" s="74"/>
      <c r="I212" s="74">
        <v>23</v>
      </c>
      <c r="J212" s="74">
        <f t="shared" si="64"/>
        <v>3</v>
      </c>
      <c r="K212" s="74">
        <f t="shared" si="65"/>
        <v>0</v>
      </c>
      <c r="L212" s="74">
        <f t="shared" si="66"/>
        <v>68</v>
      </c>
      <c r="M212" s="74"/>
      <c r="N212" s="75">
        <f t="shared" si="67"/>
        <v>68</v>
      </c>
    </row>
    <row r="213" spans="1:14">
      <c r="A213" s="70">
        <v>3</v>
      </c>
      <c r="B213" s="71" t="s">
        <v>129</v>
      </c>
      <c r="C213" s="71" t="s">
        <v>106</v>
      </c>
      <c r="D213" s="73">
        <v>2007</v>
      </c>
      <c r="E213" s="74"/>
      <c r="F213" s="74">
        <v>30</v>
      </c>
      <c r="G213" s="74">
        <v>30</v>
      </c>
      <c r="H213" s="74"/>
      <c r="I213" s="74"/>
      <c r="J213" s="74">
        <f t="shared" si="64"/>
        <v>2</v>
      </c>
      <c r="K213" s="74">
        <f t="shared" si="65"/>
        <v>0</v>
      </c>
      <c r="L213" s="74">
        <f t="shared" si="66"/>
        <v>60</v>
      </c>
      <c r="M213" s="74"/>
      <c r="N213" s="75">
        <f t="shared" si="67"/>
        <v>60</v>
      </c>
    </row>
    <row r="214" spans="1:14">
      <c r="A214" s="70">
        <v>4</v>
      </c>
      <c r="B214" s="71" t="s">
        <v>113</v>
      </c>
      <c r="C214" s="71" t="s">
        <v>108</v>
      </c>
      <c r="D214" s="73">
        <v>2007</v>
      </c>
      <c r="E214" s="74"/>
      <c r="F214" s="74">
        <v>25</v>
      </c>
      <c r="G214" s="74">
        <v>27</v>
      </c>
      <c r="H214" s="74"/>
      <c r="I214" s="74"/>
      <c r="J214" s="74">
        <f t="shared" si="64"/>
        <v>2</v>
      </c>
      <c r="K214" s="74">
        <f t="shared" si="65"/>
        <v>0</v>
      </c>
      <c r="L214" s="74">
        <f t="shared" si="66"/>
        <v>52</v>
      </c>
      <c r="M214" s="74"/>
      <c r="N214" s="75">
        <f t="shared" si="67"/>
        <v>52</v>
      </c>
    </row>
    <row r="215" spans="1:14">
      <c r="A215" s="70">
        <v>5</v>
      </c>
      <c r="B215" s="76" t="s">
        <v>256</v>
      </c>
      <c r="C215" s="76" t="s">
        <v>161</v>
      </c>
      <c r="D215" s="78">
        <v>2007</v>
      </c>
      <c r="E215" s="74"/>
      <c r="F215" s="74"/>
      <c r="G215" s="74">
        <v>21</v>
      </c>
      <c r="H215" s="74">
        <v>27</v>
      </c>
      <c r="I215" s="74"/>
      <c r="J215" s="74">
        <f t="shared" si="64"/>
        <v>2</v>
      </c>
      <c r="K215" s="74">
        <f t="shared" si="65"/>
        <v>0</v>
      </c>
      <c r="L215" s="74">
        <f t="shared" si="66"/>
        <v>48</v>
      </c>
      <c r="M215" s="74"/>
      <c r="N215" s="75">
        <f t="shared" si="67"/>
        <v>48</v>
      </c>
    </row>
    <row r="216" spans="1:14">
      <c r="A216" s="70">
        <v>6</v>
      </c>
      <c r="B216" s="76" t="s">
        <v>351</v>
      </c>
      <c r="C216" s="76" t="s">
        <v>32</v>
      </c>
      <c r="D216" s="78">
        <v>2008</v>
      </c>
      <c r="E216" s="74"/>
      <c r="F216" s="74"/>
      <c r="G216" s="74"/>
      <c r="H216" s="74">
        <v>25</v>
      </c>
      <c r="I216" s="74">
        <v>18</v>
      </c>
      <c r="J216" s="74">
        <f t="shared" si="64"/>
        <v>2</v>
      </c>
      <c r="K216" s="74">
        <f t="shared" si="65"/>
        <v>0</v>
      </c>
      <c r="L216" s="74">
        <f t="shared" si="66"/>
        <v>43</v>
      </c>
      <c r="M216" s="74"/>
      <c r="N216" s="75">
        <f t="shared" si="67"/>
        <v>43</v>
      </c>
    </row>
    <row r="217" spans="1:14" ht="15" customHeight="1">
      <c r="A217" s="3"/>
      <c r="B217" s="4" t="s">
        <v>84</v>
      </c>
      <c r="C217" s="53" t="s">
        <v>48</v>
      </c>
      <c r="D217" s="37">
        <v>2007</v>
      </c>
      <c r="E217" s="11">
        <v>30</v>
      </c>
      <c r="F217" s="11"/>
      <c r="G217" s="11"/>
      <c r="H217" s="11"/>
      <c r="I217" s="11"/>
      <c r="J217" s="11">
        <f t="shared" si="64"/>
        <v>1</v>
      </c>
      <c r="K217" s="11">
        <f t="shared" si="65"/>
        <v>0</v>
      </c>
      <c r="L217" s="11">
        <f t="shared" si="66"/>
        <v>30</v>
      </c>
      <c r="M217" s="2"/>
      <c r="N217" s="2">
        <f t="shared" si="67"/>
        <v>30</v>
      </c>
    </row>
    <row r="218" spans="1:14">
      <c r="A218" s="3"/>
      <c r="B218" s="4" t="s">
        <v>85</v>
      </c>
      <c r="C218" s="53" t="s">
        <v>75</v>
      </c>
      <c r="D218" s="37">
        <v>2008</v>
      </c>
      <c r="E218" s="11">
        <v>27</v>
      </c>
      <c r="F218" s="11"/>
      <c r="G218" s="11"/>
      <c r="H218" s="11"/>
      <c r="I218" s="11"/>
      <c r="J218" s="11">
        <f t="shared" si="64"/>
        <v>1</v>
      </c>
      <c r="K218" s="11">
        <f t="shared" si="65"/>
        <v>0</v>
      </c>
      <c r="L218" s="11">
        <f t="shared" si="66"/>
        <v>27</v>
      </c>
      <c r="M218" s="11"/>
      <c r="N218" s="2">
        <f t="shared" si="67"/>
        <v>27</v>
      </c>
    </row>
    <row r="219" spans="1:14">
      <c r="A219" s="3"/>
      <c r="B219" s="50" t="s">
        <v>388</v>
      </c>
      <c r="C219" s="51" t="s">
        <v>387</v>
      </c>
      <c r="D219" s="48">
        <v>2007</v>
      </c>
      <c r="E219" s="11"/>
      <c r="F219" s="11"/>
      <c r="G219" s="11"/>
      <c r="H219" s="11"/>
      <c r="I219" s="11">
        <v>27</v>
      </c>
      <c r="J219" s="11">
        <f t="shared" si="64"/>
        <v>1</v>
      </c>
      <c r="K219" s="11">
        <f t="shared" si="65"/>
        <v>0</v>
      </c>
      <c r="L219" s="11">
        <f t="shared" si="66"/>
        <v>27</v>
      </c>
      <c r="M219" s="11"/>
      <c r="N219" s="2">
        <f t="shared" si="67"/>
        <v>27</v>
      </c>
    </row>
    <row r="220" spans="1:14">
      <c r="A220" s="3"/>
      <c r="B220" s="50" t="s">
        <v>253</v>
      </c>
      <c r="C220" s="50" t="s">
        <v>254</v>
      </c>
      <c r="D220" s="48">
        <v>2008</v>
      </c>
      <c r="E220" s="11"/>
      <c r="F220" s="11"/>
      <c r="G220" s="11">
        <v>25</v>
      </c>
      <c r="H220" s="11"/>
      <c r="I220" s="11"/>
      <c r="J220" s="11">
        <f t="shared" si="64"/>
        <v>1</v>
      </c>
      <c r="K220" s="11">
        <f t="shared" si="65"/>
        <v>0</v>
      </c>
      <c r="L220" s="11">
        <f t="shared" si="66"/>
        <v>25</v>
      </c>
      <c r="M220" s="2"/>
      <c r="N220" s="2">
        <f t="shared" si="67"/>
        <v>25</v>
      </c>
    </row>
    <row r="221" spans="1:14">
      <c r="A221" s="3"/>
      <c r="B221" s="50" t="s">
        <v>389</v>
      </c>
      <c r="C221" s="50" t="s">
        <v>32</v>
      </c>
      <c r="D221" s="48">
        <v>2008</v>
      </c>
      <c r="E221" s="11"/>
      <c r="F221" s="11"/>
      <c r="G221" s="11"/>
      <c r="H221" s="11"/>
      <c r="I221" s="11">
        <v>25</v>
      </c>
      <c r="J221" s="11">
        <f t="shared" si="64"/>
        <v>1</v>
      </c>
      <c r="K221" s="11">
        <f t="shared" si="65"/>
        <v>0</v>
      </c>
      <c r="L221" s="11">
        <f t="shared" si="66"/>
        <v>25</v>
      </c>
      <c r="M221" s="11"/>
      <c r="N221" s="2">
        <f t="shared" si="67"/>
        <v>25</v>
      </c>
    </row>
    <row r="222" spans="1:14">
      <c r="A222" s="3"/>
      <c r="B222" s="50" t="s">
        <v>352</v>
      </c>
      <c r="C222" s="50" t="s">
        <v>238</v>
      </c>
      <c r="D222" s="48">
        <v>2007</v>
      </c>
      <c r="E222" s="11"/>
      <c r="F222" s="11"/>
      <c r="G222" s="11"/>
      <c r="H222" s="11">
        <v>23</v>
      </c>
      <c r="I222" s="11"/>
      <c r="J222" s="11">
        <f t="shared" si="64"/>
        <v>1</v>
      </c>
      <c r="K222" s="11">
        <f t="shared" si="65"/>
        <v>0</v>
      </c>
      <c r="L222" s="11">
        <f t="shared" si="66"/>
        <v>23</v>
      </c>
      <c r="M222" s="11"/>
      <c r="N222" s="2">
        <f t="shared" si="67"/>
        <v>23</v>
      </c>
    </row>
    <row r="223" spans="1:14">
      <c r="A223" s="3"/>
      <c r="B223" s="50" t="s">
        <v>390</v>
      </c>
      <c r="C223" s="51" t="s">
        <v>371</v>
      </c>
      <c r="D223" s="48">
        <v>2008</v>
      </c>
      <c r="E223" s="11"/>
      <c r="F223" s="11"/>
      <c r="G223" s="11"/>
      <c r="H223" s="11"/>
      <c r="I223" s="11">
        <v>21</v>
      </c>
      <c r="J223" s="11">
        <f t="shared" si="64"/>
        <v>1</v>
      </c>
      <c r="K223" s="11">
        <f t="shared" si="65"/>
        <v>0</v>
      </c>
      <c r="L223" s="11">
        <f t="shared" si="66"/>
        <v>21</v>
      </c>
      <c r="M223" s="11"/>
      <c r="N223" s="2">
        <f t="shared" si="67"/>
        <v>21</v>
      </c>
    </row>
    <row r="224" spans="1:14">
      <c r="A224" s="3"/>
      <c r="B224" s="50" t="s">
        <v>257</v>
      </c>
      <c r="C224" s="50" t="s">
        <v>69</v>
      </c>
      <c r="D224" s="48">
        <v>2007</v>
      </c>
      <c r="E224" s="11"/>
      <c r="F224" s="11"/>
      <c r="G224" s="11">
        <v>20</v>
      </c>
      <c r="H224" s="11"/>
      <c r="I224" s="11"/>
      <c r="J224" s="11">
        <f t="shared" si="64"/>
        <v>1</v>
      </c>
      <c r="K224" s="11">
        <f t="shared" si="65"/>
        <v>0</v>
      </c>
      <c r="L224" s="11">
        <f t="shared" si="66"/>
        <v>20</v>
      </c>
      <c r="M224" s="11"/>
      <c r="N224" s="2">
        <f t="shared" si="67"/>
        <v>20</v>
      </c>
    </row>
    <row r="225" spans="1:14">
      <c r="A225" s="3"/>
      <c r="B225" s="50" t="s">
        <v>391</v>
      </c>
      <c r="C225" s="51" t="s">
        <v>371</v>
      </c>
      <c r="D225" s="48">
        <v>2008</v>
      </c>
      <c r="E225" s="11"/>
      <c r="F225" s="11"/>
      <c r="G225" s="11"/>
      <c r="H225" s="11"/>
      <c r="I225" s="11">
        <v>20</v>
      </c>
      <c r="J225" s="11">
        <f t="shared" ref="J225:J234" si="68">COUNTIF(E225:I225,"&gt;=1")</f>
        <v>1</v>
      </c>
      <c r="K225" s="11">
        <f t="shared" ref="K225:K234" si="69">IF(J225&gt;=4,MIN(E225:I225),"0")+IF(J225&gt;=5,SMALL(E225:I225,2),"0")</f>
        <v>0</v>
      </c>
      <c r="L225" s="11">
        <f t="shared" ref="L225:L234" si="70">SUM(E225:I225)-K225</f>
        <v>20</v>
      </c>
      <c r="M225" s="2"/>
      <c r="N225" s="2">
        <f t="shared" ref="N225:N234" si="71">L225+M225</f>
        <v>20</v>
      </c>
    </row>
    <row r="226" spans="1:14">
      <c r="A226" s="3"/>
      <c r="B226" s="50" t="s">
        <v>258</v>
      </c>
      <c r="C226" s="50" t="s">
        <v>145</v>
      </c>
      <c r="D226" s="48">
        <v>2008</v>
      </c>
      <c r="E226" s="11"/>
      <c r="F226" s="11"/>
      <c r="G226" s="11">
        <v>19</v>
      </c>
      <c r="H226" s="11"/>
      <c r="I226" s="11"/>
      <c r="J226" s="11">
        <f t="shared" si="68"/>
        <v>1</v>
      </c>
      <c r="K226" s="11">
        <f t="shared" si="69"/>
        <v>0</v>
      </c>
      <c r="L226" s="11">
        <f t="shared" si="70"/>
        <v>19</v>
      </c>
      <c r="M226" s="11"/>
      <c r="N226" s="2">
        <f t="shared" si="71"/>
        <v>19</v>
      </c>
    </row>
    <row r="227" spans="1:14">
      <c r="A227" s="3"/>
      <c r="B227" s="50" t="s">
        <v>392</v>
      </c>
      <c r="C227" s="50" t="s">
        <v>32</v>
      </c>
      <c r="D227" s="48">
        <v>2008</v>
      </c>
      <c r="E227" s="11"/>
      <c r="F227" s="11"/>
      <c r="G227" s="11"/>
      <c r="H227" s="11"/>
      <c r="I227" s="11">
        <v>19</v>
      </c>
      <c r="J227" s="11">
        <f t="shared" si="68"/>
        <v>1</v>
      </c>
      <c r="K227" s="11">
        <f t="shared" si="69"/>
        <v>0</v>
      </c>
      <c r="L227" s="11">
        <f t="shared" si="70"/>
        <v>19</v>
      </c>
      <c r="M227" s="2"/>
      <c r="N227" s="2">
        <f t="shared" si="71"/>
        <v>19</v>
      </c>
    </row>
    <row r="228" spans="1:14">
      <c r="A228" s="3"/>
      <c r="B228" s="50" t="s">
        <v>259</v>
      </c>
      <c r="C228" s="50" t="s">
        <v>164</v>
      </c>
      <c r="D228" s="48">
        <v>2007</v>
      </c>
      <c r="E228" s="11"/>
      <c r="F228" s="11"/>
      <c r="G228" s="11">
        <v>17</v>
      </c>
      <c r="H228" s="11"/>
      <c r="I228" s="11"/>
      <c r="J228" s="11">
        <f t="shared" si="68"/>
        <v>1</v>
      </c>
      <c r="K228" s="11">
        <f t="shared" si="69"/>
        <v>0</v>
      </c>
      <c r="L228" s="11">
        <f t="shared" si="70"/>
        <v>17</v>
      </c>
      <c r="M228" s="11"/>
      <c r="N228" s="2">
        <f t="shared" si="71"/>
        <v>17</v>
      </c>
    </row>
    <row r="229" spans="1:14">
      <c r="A229" s="3"/>
      <c r="B229" s="50" t="s">
        <v>260</v>
      </c>
      <c r="C229" s="50" t="s">
        <v>164</v>
      </c>
      <c r="D229" s="48">
        <v>2007</v>
      </c>
      <c r="E229" s="11"/>
      <c r="F229" s="11"/>
      <c r="G229" s="11">
        <v>16</v>
      </c>
      <c r="H229" s="11"/>
      <c r="I229" s="11"/>
      <c r="J229" s="11">
        <f t="shared" si="68"/>
        <v>1</v>
      </c>
      <c r="K229" s="11">
        <f t="shared" si="69"/>
        <v>0</v>
      </c>
      <c r="L229" s="11">
        <f t="shared" si="70"/>
        <v>16</v>
      </c>
      <c r="M229" s="11"/>
      <c r="N229" s="2">
        <f t="shared" si="71"/>
        <v>16</v>
      </c>
    </row>
    <row r="230" spans="1:14">
      <c r="A230" s="3"/>
      <c r="B230" s="50" t="s">
        <v>261</v>
      </c>
      <c r="C230" s="50" t="s">
        <v>145</v>
      </c>
      <c r="D230" s="48">
        <v>2008</v>
      </c>
      <c r="E230" s="11"/>
      <c r="F230" s="11"/>
      <c r="G230" s="11">
        <v>15</v>
      </c>
      <c r="H230" s="11"/>
      <c r="I230" s="11"/>
      <c r="J230" s="11">
        <f t="shared" si="68"/>
        <v>1</v>
      </c>
      <c r="K230" s="11">
        <f t="shared" si="69"/>
        <v>0</v>
      </c>
      <c r="L230" s="11">
        <f t="shared" si="70"/>
        <v>15</v>
      </c>
      <c r="M230" s="11"/>
      <c r="N230" s="2">
        <f t="shared" si="71"/>
        <v>15</v>
      </c>
    </row>
    <row r="231" spans="1:14">
      <c r="A231" s="3"/>
      <c r="B231" s="50" t="s">
        <v>262</v>
      </c>
      <c r="C231" s="50" t="s">
        <v>152</v>
      </c>
      <c r="D231" s="48">
        <v>2008</v>
      </c>
      <c r="E231" s="11"/>
      <c r="F231" s="11"/>
      <c r="G231" s="11">
        <v>14</v>
      </c>
      <c r="H231" s="11"/>
      <c r="I231" s="11"/>
      <c r="J231" s="11">
        <f t="shared" si="68"/>
        <v>1</v>
      </c>
      <c r="K231" s="11">
        <f t="shared" si="69"/>
        <v>0</v>
      </c>
      <c r="L231" s="11">
        <f t="shared" si="70"/>
        <v>14</v>
      </c>
      <c r="M231" s="2"/>
      <c r="N231" s="2">
        <f t="shared" si="71"/>
        <v>14</v>
      </c>
    </row>
    <row r="232" spans="1:14">
      <c r="A232" s="3"/>
      <c r="B232" s="50" t="s">
        <v>263</v>
      </c>
      <c r="C232" s="50" t="s">
        <v>152</v>
      </c>
      <c r="D232" s="48">
        <v>2008</v>
      </c>
      <c r="E232" s="11"/>
      <c r="F232" s="11"/>
      <c r="G232" s="11">
        <v>13</v>
      </c>
      <c r="H232" s="11"/>
      <c r="I232" s="11"/>
      <c r="J232" s="11">
        <f t="shared" si="68"/>
        <v>1</v>
      </c>
      <c r="K232" s="11">
        <f t="shared" si="69"/>
        <v>0</v>
      </c>
      <c r="L232" s="11">
        <f t="shared" si="70"/>
        <v>13</v>
      </c>
      <c r="M232" s="2"/>
      <c r="N232" s="2">
        <f t="shared" si="71"/>
        <v>13</v>
      </c>
    </row>
    <row r="233" spans="1:14">
      <c r="A233" s="3"/>
      <c r="B233" s="50" t="s">
        <v>264</v>
      </c>
      <c r="C233" s="50" t="s">
        <v>145</v>
      </c>
      <c r="D233" s="48">
        <v>2008</v>
      </c>
      <c r="E233" s="11"/>
      <c r="F233" s="11"/>
      <c r="G233" s="11">
        <v>12</v>
      </c>
      <c r="H233" s="11"/>
      <c r="I233" s="11"/>
      <c r="J233" s="11">
        <f t="shared" si="68"/>
        <v>1</v>
      </c>
      <c r="K233" s="11">
        <f t="shared" si="69"/>
        <v>0</v>
      </c>
      <c r="L233" s="11">
        <f t="shared" si="70"/>
        <v>12</v>
      </c>
      <c r="M233" s="11"/>
      <c r="N233" s="2">
        <f t="shared" si="71"/>
        <v>12</v>
      </c>
    </row>
    <row r="234" spans="1:14">
      <c r="A234" s="3"/>
      <c r="B234" s="50" t="s">
        <v>265</v>
      </c>
      <c r="C234" s="50" t="s">
        <v>145</v>
      </c>
      <c r="D234" s="48">
        <v>2008</v>
      </c>
      <c r="E234" s="11"/>
      <c r="F234" s="11"/>
      <c r="G234" s="11" t="s">
        <v>266</v>
      </c>
      <c r="H234" s="11"/>
      <c r="I234" s="11"/>
      <c r="J234" s="11">
        <f t="shared" si="68"/>
        <v>0</v>
      </c>
      <c r="K234" s="11">
        <f t="shared" si="69"/>
        <v>0</v>
      </c>
      <c r="L234" s="11">
        <f t="shared" si="70"/>
        <v>0</v>
      </c>
      <c r="M234" s="11"/>
      <c r="N234" s="2">
        <f t="shared" si="71"/>
        <v>0</v>
      </c>
    </row>
    <row r="235" spans="1:14">
      <c r="A235" s="9"/>
      <c r="B235" s="10"/>
      <c r="C235" s="10"/>
      <c r="D235" s="40"/>
      <c r="E235" s="13"/>
      <c r="F235" s="13"/>
      <c r="G235" s="13"/>
      <c r="H235" s="13"/>
      <c r="I235" s="13"/>
      <c r="J235" s="13"/>
      <c r="K235" s="13"/>
      <c r="L235" s="13"/>
      <c r="M235" s="13"/>
      <c r="N235" s="5"/>
    </row>
    <row r="236" spans="1:14">
      <c r="A236" s="9"/>
      <c r="B236" s="10"/>
      <c r="C236" s="10"/>
      <c r="D236" s="40"/>
      <c r="E236" s="13"/>
      <c r="F236" s="5"/>
      <c r="G236" s="13"/>
      <c r="H236" s="5"/>
      <c r="I236" s="5"/>
      <c r="J236" s="5"/>
      <c r="K236" s="5"/>
      <c r="L236" s="5"/>
      <c r="M236" s="5"/>
      <c r="N236" s="5"/>
    </row>
    <row r="237" spans="1:14" ht="18.75" customHeight="1">
      <c r="A237" s="88" t="s">
        <v>17</v>
      </c>
      <c r="B237" s="88"/>
      <c r="C237" s="88"/>
      <c r="D237" s="88"/>
      <c r="E237" s="29"/>
      <c r="F237" s="12"/>
    </row>
    <row r="238" spans="1:14" ht="60">
      <c r="A238" s="2" t="s">
        <v>1</v>
      </c>
      <c r="B238" s="2" t="s">
        <v>2</v>
      </c>
      <c r="C238" s="2" t="s">
        <v>0</v>
      </c>
      <c r="D238" s="21" t="s">
        <v>29</v>
      </c>
      <c r="E238" s="2" t="s">
        <v>3</v>
      </c>
      <c r="F238" s="2" t="s">
        <v>4</v>
      </c>
      <c r="G238" s="2" t="s">
        <v>5</v>
      </c>
      <c r="H238" s="2" t="s">
        <v>6</v>
      </c>
      <c r="I238" s="2" t="s">
        <v>10</v>
      </c>
      <c r="J238" s="25" t="s">
        <v>21</v>
      </c>
      <c r="K238" s="25" t="s">
        <v>22</v>
      </c>
      <c r="L238" s="24" t="s">
        <v>23</v>
      </c>
      <c r="M238" s="21" t="s">
        <v>7</v>
      </c>
      <c r="N238" s="21" t="s">
        <v>8</v>
      </c>
    </row>
    <row r="239" spans="1:14">
      <c r="A239" s="70">
        <v>1</v>
      </c>
      <c r="B239" s="76" t="s">
        <v>143</v>
      </c>
      <c r="C239" s="76" t="s">
        <v>136</v>
      </c>
      <c r="D239" s="73">
        <v>2006</v>
      </c>
      <c r="E239" s="75"/>
      <c r="F239" s="74">
        <v>30</v>
      </c>
      <c r="G239" s="74">
        <v>21</v>
      </c>
      <c r="H239" s="75"/>
      <c r="I239" s="74">
        <v>30</v>
      </c>
      <c r="J239" s="74">
        <f t="shared" ref="J239:J250" si="72">COUNTIF(E239:I239,"&gt;=1")</f>
        <v>3</v>
      </c>
      <c r="K239" s="74">
        <f t="shared" ref="K239:K250" si="73">IF(J239&gt;=4,MIN(E239:I239),"0")+IF(J239&gt;=5,SMALL(E239:I239,2),"0")</f>
        <v>0</v>
      </c>
      <c r="L239" s="74">
        <f t="shared" ref="L239:L250" si="74">SUM(E239:I239)-K239</f>
        <v>81</v>
      </c>
      <c r="M239" s="75"/>
      <c r="N239" s="75">
        <f t="shared" ref="N239:N250" si="75">L239+M239</f>
        <v>81</v>
      </c>
    </row>
    <row r="240" spans="1:14">
      <c r="A240" s="70">
        <v>2</v>
      </c>
      <c r="B240" s="76" t="s">
        <v>267</v>
      </c>
      <c r="C240" s="76" t="s">
        <v>219</v>
      </c>
      <c r="D240" s="78">
        <v>2006</v>
      </c>
      <c r="E240" s="74"/>
      <c r="F240" s="74"/>
      <c r="G240" s="74">
        <v>30</v>
      </c>
      <c r="H240" s="74">
        <v>30</v>
      </c>
      <c r="I240" s="74"/>
      <c r="J240" s="74">
        <f t="shared" si="72"/>
        <v>2</v>
      </c>
      <c r="K240" s="74">
        <f t="shared" si="73"/>
        <v>0</v>
      </c>
      <c r="L240" s="74">
        <f t="shared" si="74"/>
        <v>60</v>
      </c>
      <c r="M240" s="75"/>
      <c r="N240" s="75">
        <f t="shared" si="75"/>
        <v>60</v>
      </c>
    </row>
    <row r="241" spans="1:14" ht="15" customHeight="1">
      <c r="A241" s="70">
        <v>3</v>
      </c>
      <c r="B241" s="71" t="s">
        <v>86</v>
      </c>
      <c r="C241" s="71" t="s">
        <v>32</v>
      </c>
      <c r="D241" s="73">
        <v>2006</v>
      </c>
      <c r="E241" s="74">
        <v>30</v>
      </c>
      <c r="F241" s="74"/>
      <c r="G241" s="74">
        <v>19</v>
      </c>
      <c r="H241" s="74"/>
      <c r="I241" s="74"/>
      <c r="J241" s="74">
        <f t="shared" si="72"/>
        <v>2</v>
      </c>
      <c r="K241" s="74">
        <f t="shared" si="73"/>
        <v>0</v>
      </c>
      <c r="L241" s="74">
        <f t="shared" si="74"/>
        <v>49</v>
      </c>
      <c r="M241" s="75"/>
      <c r="N241" s="75">
        <f t="shared" si="75"/>
        <v>49</v>
      </c>
    </row>
    <row r="242" spans="1:14">
      <c r="A242" s="70">
        <v>4</v>
      </c>
      <c r="B242" s="71" t="s">
        <v>132</v>
      </c>
      <c r="C242" s="71" t="s">
        <v>126</v>
      </c>
      <c r="D242" s="73">
        <v>2006</v>
      </c>
      <c r="E242" s="74"/>
      <c r="F242" s="74">
        <v>25</v>
      </c>
      <c r="G242" s="74"/>
      <c r="H242" s="74"/>
      <c r="I242" s="74">
        <v>23</v>
      </c>
      <c r="J242" s="74">
        <f t="shared" si="72"/>
        <v>2</v>
      </c>
      <c r="K242" s="74">
        <f t="shared" si="73"/>
        <v>0</v>
      </c>
      <c r="L242" s="74">
        <f t="shared" si="74"/>
        <v>48</v>
      </c>
      <c r="M242" s="75"/>
      <c r="N242" s="75">
        <f t="shared" si="75"/>
        <v>48</v>
      </c>
    </row>
    <row r="243" spans="1:14">
      <c r="A243" s="70">
        <v>5</v>
      </c>
      <c r="B243" s="71" t="s">
        <v>131</v>
      </c>
      <c r="C243" s="71" t="s">
        <v>126</v>
      </c>
      <c r="D243" s="73">
        <v>2006</v>
      </c>
      <c r="E243" s="74"/>
      <c r="F243" s="74">
        <v>27</v>
      </c>
      <c r="G243" s="74">
        <v>20</v>
      </c>
      <c r="H243" s="74"/>
      <c r="I243" s="74"/>
      <c r="J243" s="74">
        <f t="shared" si="72"/>
        <v>2</v>
      </c>
      <c r="K243" s="74">
        <f t="shared" si="73"/>
        <v>0</v>
      </c>
      <c r="L243" s="74">
        <f t="shared" si="74"/>
        <v>47</v>
      </c>
      <c r="M243" s="75"/>
      <c r="N243" s="75">
        <f t="shared" si="75"/>
        <v>47</v>
      </c>
    </row>
    <row r="244" spans="1:14">
      <c r="A244" s="70">
        <v>6</v>
      </c>
      <c r="B244" s="76" t="s">
        <v>270</v>
      </c>
      <c r="C244" s="76" t="s">
        <v>202</v>
      </c>
      <c r="D244" s="78">
        <v>2005</v>
      </c>
      <c r="E244" s="74"/>
      <c r="F244" s="74"/>
      <c r="G244" s="74">
        <v>18</v>
      </c>
      <c r="H244" s="74"/>
      <c r="I244" s="74">
        <v>25</v>
      </c>
      <c r="J244" s="74">
        <f t="shared" si="72"/>
        <v>2</v>
      </c>
      <c r="K244" s="74">
        <f t="shared" si="73"/>
        <v>0</v>
      </c>
      <c r="L244" s="74">
        <f t="shared" si="74"/>
        <v>43</v>
      </c>
      <c r="M244" s="75"/>
      <c r="N244" s="75">
        <f t="shared" si="75"/>
        <v>43</v>
      </c>
    </row>
    <row r="245" spans="1:14">
      <c r="A245" s="61">
        <v>7</v>
      </c>
      <c r="B245" s="50" t="s">
        <v>354</v>
      </c>
      <c r="C245" s="50" t="s">
        <v>152</v>
      </c>
      <c r="D245" s="48">
        <v>2006</v>
      </c>
      <c r="E245" s="11"/>
      <c r="F245" s="11"/>
      <c r="G245" s="11"/>
      <c r="H245" s="11">
        <v>25</v>
      </c>
      <c r="I245" s="11">
        <v>16</v>
      </c>
      <c r="J245" s="11">
        <f t="shared" si="72"/>
        <v>2</v>
      </c>
      <c r="K245" s="11">
        <f t="shared" si="73"/>
        <v>0</v>
      </c>
      <c r="L245" s="11">
        <f t="shared" si="74"/>
        <v>41</v>
      </c>
      <c r="M245" s="2"/>
      <c r="N245" s="2">
        <f t="shared" si="75"/>
        <v>41</v>
      </c>
    </row>
    <row r="246" spans="1:14">
      <c r="A246" s="61">
        <v>8</v>
      </c>
      <c r="B246" s="4" t="s">
        <v>89</v>
      </c>
      <c r="C246" s="4" t="s">
        <v>62</v>
      </c>
      <c r="D246" s="37">
        <v>2006</v>
      </c>
      <c r="E246" s="11">
        <v>23</v>
      </c>
      <c r="F246" s="11"/>
      <c r="G246" s="11">
        <v>16</v>
      </c>
      <c r="H246" s="11"/>
      <c r="I246" s="11"/>
      <c r="J246" s="11">
        <f t="shared" si="72"/>
        <v>2</v>
      </c>
      <c r="K246" s="11">
        <f t="shared" si="73"/>
        <v>0</v>
      </c>
      <c r="L246" s="11">
        <f t="shared" si="74"/>
        <v>39</v>
      </c>
      <c r="M246" s="2"/>
      <c r="N246" s="2">
        <f t="shared" si="75"/>
        <v>39</v>
      </c>
    </row>
    <row r="247" spans="1:14">
      <c r="A247" s="61">
        <v>9</v>
      </c>
      <c r="B247" s="50" t="s">
        <v>355</v>
      </c>
      <c r="C247" s="50" t="s">
        <v>152</v>
      </c>
      <c r="D247" s="48">
        <v>2006</v>
      </c>
      <c r="E247" s="11"/>
      <c r="F247" s="11"/>
      <c r="G247" s="11"/>
      <c r="H247" s="11">
        <v>23</v>
      </c>
      <c r="I247" s="11">
        <v>13</v>
      </c>
      <c r="J247" s="11">
        <f t="shared" si="72"/>
        <v>2</v>
      </c>
      <c r="K247" s="11">
        <f t="shared" si="73"/>
        <v>0</v>
      </c>
      <c r="L247" s="11">
        <f t="shared" si="74"/>
        <v>36</v>
      </c>
      <c r="M247" s="2"/>
      <c r="N247" s="2">
        <f t="shared" si="75"/>
        <v>36</v>
      </c>
    </row>
    <row r="248" spans="1:14">
      <c r="A248" s="61">
        <v>10</v>
      </c>
      <c r="B248" s="50" t="s">
        <v>273</v>
      </c>
      <c r="C248" s="50" t="s">
        <v>202</v>
      </c>
      <c r="D248" s="48">
        <v>2005</v>
      </c>
      <c r="E248" s="11"/>
      <c r="F248" s="11"/>
      <c r="G248" s="11">
        <v>15</v>
      </c>
      <c r="H248" s="11"/>
      <c r="I248" s="11">
        <v>20</v>
      </c>
      <c r="J248" s="11">
        <f t="shared" si="72"/>
        <v>2</v>
      </c>
      <c r="K248" s="11">
        <f t="shared" si="73"/>
        <v>0</v>
      </c>
      <c r="L248" s="11">
        <f t="shared" si="74"/>
        <v>35</v>
      </c>
      <c r="M248" s="2"/>
      <c r="N248" s="2">
        <f t="shared" si="75"/>
        <v>35</v>
      </c>
    </row>
    <row r="249" spans="1:14">
      <c r="A249" s="61">
        <v>11</v>
      </c>
      <c r="B249" s="4" t="s">
        <v>90</v>
      </c>
      <c r="C249" s="55" t="s">
        <v>91</v>
      </c>
      <c r="D249" s="37">
        <v>2005</v>
      </c>
      <c r="E249" s="11">
        <v>21</v>
      </c>
      <c r="F249" s="11"/>
      <c r="G249" s="11">
        <v>12</v>
      </c>
      <c r="H249" s="11"/>
      <c r="I249" s="11"/>
      <c r="J249" s="11">
        <f t="shared" si="72"/>
        <v>2</v>
      </c>
      <c r="K249" s="11">
        <f t="shared" si="73"/>
        <v>0</v>
      </c>
      <c r="L249" s="11">
        <f t="shared" si="74"/>
        <v>33</v>
      </c>
      <c r="M249" s="2"/>
      <c r="N249" s="2">
        <f t="shared" si="75"/>
        <v>33</v>
      </c>
    </row>
    <row r="250" spans="1:14">
      <c r="A250" s="61">
        <v>12</v>
      </c>
      <c r="B250" s="4" t="s">
        <v>92</v>
      </c>
      <c r="C250" s="55" t="s">
        <v>38</v>
      </c>
      <c r="D250" s="37">
        <v>2006</v>
      </c>
      <c r="E250" s="11">
        <v>19</v>
      </c>
      <c r="F250" s="11"/>
      <c r="G250" s="11">
        <v>10</v>
      </c>
      <c r="H250" s="11"/>
      <c r="I250" s="11"/>
      <c r="J250" s="11">
        <f t="shared" si="72"/>
        <v>2</v>
      </c>
      <c r="K250" s="11">
        <f t="shared" si="73"/>
        <v>0</v>
      </c>
      <c r="L250" s="11">
        <f t="shared" si="74"/>
        <v>29</v>
      </c>
      <c r="M250" s="2"/>
      <c r="N250" s="2">
        <f t="shared" si="75"/>
        <v>29</v>
      </c>
    </row>
    <row r="251" spans="1:14">
      <c r="A251" s="61">
        <v>13</v>
      </c>
      <c r="B251" s="50" t="s">
        <v>276</v>
      </c>
      <c r="C251" s="50" t="s">
        <v>32</v>
      </c>
      <c r="D251" s="48">
        <v>2006</v>
      </c>
      <c r="E251" s="11"/>
      <c r="F251" s="11"/>
      <c r="G251" s="11">
        <v>9</v>
      </c>
      <c r="H251" s="11"/>
      <c r="I251" s="11">
        <v>19</v>
      </c>
      <c r="J251" s="11">
        <f t="shared" ref="J251:J257" si="76">COUNTIF(E251:I251,"&gt;=1")</f>
        <v>2</v>
      </c>
      <c r="K251" s="11">
        <f t="shared" ref="K251:K257" si="77">IF(J251&gt;=4,MIN(E251:I251),"0")+IF(J251&gt;=5,SMALL(E251:I251,2),"0")</f>
        <v>0</v>
      </c>
      <c r="L251" s="11">
        <f t="shared" ref="L251:L257" si="78">SUM(E251:I251)-K251</f>
        <v>28</v>
      </c>
      <c r="M251" s="2"/>
      <c r="N251" s="2">
        <f t="shared" ref="N251:N257" si="79">L251+M251</f>
        <v>28</v>
      </c>
    </row>
    <row r="252" spans="1:14">
      <c r="A252" s="61">
        <v>14</v>
      </c>
      <c r="B252" s="50" t="s">
        <v>277</v>
      </c>
      <c r="C252" s="50" t="s">
        <v>32</v>
      </c>
      <c r="D252" s="48">
        <v>2006</v>
      </c>
      <c r="E252" s="11"/>
      <c r="F252" s="11"/>
      <c r="G252" s="11">
        <v>8</v>
      </c>
      <c r="H252" s="11"/>
      <c r="I252" s="11">
        <v>18</v>
      </c>
      <c r="J252" s="11">
        <f t="shared" si="76"/>
        <v>2</v>
      </c>
      <c r="K252" s="11">
        <f t="shared" si="77"/>
        <v>0</v>
      </c>
      <c r="L252" s="11">
        <f t="shared" si="78"/>
        <v>26</v>
      </c>
      <c r="M252" s="2"/>
      <c r="N252" s="2">
        <f t="shared" si="79"/>
        <v>26</v>
      </c>
    </row>
    <row r="253" spans="1:14">
      <c r="A253" s="61">
        <v>15</v>
      </c>
      <c r="B253" s="4" t="s">
        <v>93</v>
      </c>
      <c r="C253" s="55" t="s">
        <v>54</v>
      </c>
      <c r="D253" s="37">
        <v>2006</v>
      </c>
      <c r="E253" s="11">
        <v>18</v>
      </c>
      <c r="F253" s="11"/>
      <c r="G253" s="11">
        <v>6</v>
      </c>
      <c r="H253" s="11"/>
      <c r="I253" s="11"/>
      <c r="J253" s="11">
        <f t="shared" si="76"/>
        <v>2</v>
      </c>
      <c r="K253" s="11">
        <f t="shared" si="77"/>
        <v>0</v>
      </c>
      <c r="L253" s="11">
        <f t="shared" si="78"/>
        <v>24</v>
      </c>
      <c r="M253" s="2"/>
      <c r="N253" s="2">
        <f t="shared" si="79"/>
        <v>24</v>
      </c>
    </row>
    <row r="254" spans="1:14">
      <c r="A254" s="61">
        <v>16</v>
      </c>
      <c r="B254" s="50" t="s">
        <v>278</v>
      </c>
      <c r="C254" s="50" t="s">
        <v>32</v>
      </c>
      <c r="D254" s="48">
        <v>2006</v>
      </c>
      <c r="E254" s="11"/>
      <c r="F254" s="11"/>
      <c r="G254" s="11">
        <v>7</v>
      </c>
      <c r="H254" s="11"/>
      <c r="I254" s="11">
        <v>17</v>
      </c>
      <c r="J254" s="11">
        <f t="shared" si="76"/>
        <v>2</v>
      </c>
      <c r="K254" s="11">
        <f t="shared" si="77"/>
        <v>0</v>
      </c>
      <c r="L254" s="11">
        <f t="shared" si="78"/>
        <v>24</v>
      </c>
      <c r="M254" s="2"/>
      <c r="N254" s="2">
        <f t="shared" si="79"/>
        <v>24</v>
      </c>
    </row>
    <row r="255" spans="1:14">
      <c r="A255" s="3"/>
      <c r="B255" s="4" t="s">
        <v>87</v>
      </c>
      <c r="C255" s="4" t="s">
        <v>65</v>
      </c>
      <c r="D255" s="37">
        <v>2005</v>
      </c>
      <c r="E255" s="11">
        <v>27</v>
      </c>
      <c r="F255" s="11"/>
      <c r="G255" s="11"/>
      <c r="H255" s="11"/>
      <c r="I255" s="11"/>
      <c r="J255" s="11">
        <f t="shared" si="76"/>
        <v>1</v>
      </c>
      <c r="K255" s="11">
        <f t="shared" si="77"/>
        <v>0</v>
      </c>
      <c r="L255" s="11">
        <f t="shared" si="78"/>
        <v>27</v>
      </c>
      <c r="M255" s="2"/>
      <c r="N255" s="2">
        <f t="shared" si="79"/>
        <v>27</v>
      </c>
    </row>
    <row r="256" spans="1:14">
      <c r="A256" s="3"/>
      <c r="B256" s="50" t="s">
        <v>268</v>
      </c>
      <c r="C256" s="50" t="s">
        <v>69</v>
      </c>
      <c r="D256" s="48">
        <v>2005</v>
      </c>
      <c r="E256" s="11"/>
      <c r="F256" s="11"/>
      <c r="G256" s="11">
        <v>27</v>
      </c>
      <c r="H256" s="11"/>
      <c r="I256" s="11"/>
      <c r="J256" s="11">
        <f t="shared" si="76"/>
        <v>1</v>
      </c>
      <c r="K256" s="11">
        <f t="shared" si="77"/>
        <v>0</v>
      </c>
      <c r="L256" s="11">
        <f t="shared" si="78"/>
        <v>27</v>
      </c>
      <c r="M256" s="2"/>
      <c r="N256" s="2">
        <f t="shared" si="79"/>
        <v>27</v>
      </c>
    </row>
    <row r="257" spans="1:14">
      <c r="A257" s="3"/>
      <c r="B257" s="50" t="s">
        <v>353</v>
      </c>
      <c r="C257" s="50" t="s">
        <v>199</v>
      </c>
      <c r="D257" s="48">
        <v>2006</v>
      </c>
      <c r="E257" s="11"/>
      <c r="F257" s="11"/>
      <c r="G257" s="11"/>
      <c r="H257" s="11">
        <v>27</v>
      </c>
      <c r="I257" s="11"/>
      <c r="J257" s="11">
        <f t="shared" si="76"/>
        <v>1</v>
      </c>
      <c r="K257" s="11">
        <f t="shared" si="77"/>
        <v>0</v>
      </c>
      <c r="L257" s="11">
        <f t="shared" si="78"/>
        <v>27</v>
      </c>
      <c r="M257" s="2"/>
      <c r="N257" s="2">
        <f t="shared" si="79"/>
        <v>27</v>
      </c>
    </row>
    <row r="258" spans="1:14">
      <c r="A258" s="3"/>
      <c r="B258" s="50" t="s">
        <v>393</v>
      </c>
      <c r="C258" s="50" t="s">
        <v>136</v>
      </c>
      <c r="D258" s="48">
        <v>2005</v>
      </c>
      <c r="E258" s="11"/>
      <c r="F258" s="11"/>
      <c r="G258" s="11"/>
      <c r="H258" s="11"/>
      <c r="I258" s="11">
        <v>27</v>
      </c>
      <c r="J258" s="11">
        <f>COUNTIF(E258:I258,"&gt;=1")</f>
        <v>1</v>
      </c>
      <c r="K258" s="11">
        <f>IF(J258&gt;=4,MIN(E258:I258),"0")+IF(J258&gt;=5,SMALL(E258:I258,2),"0")</f>
        <v>0</v>
      </c>
      <c r="L258" s="11">
        <f>SUM(E258:I258)-K258</f>
        <v>27</v>
      </c>
      <c r="M258" s="2"/>
      <c r="N258" s="2">
        <f>L258+M258</f>
        <v>27</v>
      </c>
    </row>
    <row r="259" spans="1:14">
      <c r="A259" s="3"/>
      <c r="B259" s="4" t="s">
        <v>88</v>
      </c>
      <c r="C259" s="4" t="s">
        <v>65</v>
      </c>
      <c r="D259" s="37">
        <v>2006</v>
      </c>
      <c r="E259" s="11">
        <v>25</v>
      </c>
      <c r="F259" s="11"/>
      <c r="G259" s="11"/>
      <c r="H259" s="11"/>
      <c r="I259" s="11"/>
      <c r="J259" s="11">
        <f>COUNTIF(E259:I259,"&gt;=1")</f>
        <v>1</v>
      </c>
      <c r="K259" s="11">
        <f>IF(J259&gt;=4,MIN(E259:I259),"0")+IF(J259&gt;=5,SMALL(E259:I259,2),"0")</f>
        <v>0</v>
      </c>
      <c r="L259" s="11">
        <f>SUM(E259:I259)-K259</f>
        <v>25</v>
      </c>
      <c r="M259" s="2"/>
      <c r="N259" s="2">
        <f>L259+M259</f>
        <v>25</v>
      </c>
    </row>
    <row r="260" spans="1:14">
      <c r="A260" s="3"/>
      <c r="B260" s="50" t="s">
        <v>124</v>
      </c>
      <c r="C260" s="50" t="s">
        <v>199</v>
      </c>
      <c r="D260" s="48">
        <v>2006</v>
      </c>
      <c r="E260" s="11"/>
      <c r="F260" s="11"/>
      <c r="G260" s="11">
        <v>25</v>
      </c>
      <c r="H260" s="11"/>
      <c r="I260" s="11"/>
      <c r="J260" s="11">
        <f>COUNTIF(E260:I260,"&gt;=1")</f>
        <v>1</v>
      </c>
      <c r="K260" s="11">
        <f>IF(J260&gt;=4,MIN(E260:I260),"0")+IF(J260&gt;=5,SMALL(E260:I260,2),"0")</f>
        <v>0</v>
      </c>
      <c r="L260" s="11">
        <f>SUM(E260:I260)-K260</f>
        <v>25</v>
      </c>
      <c r="M260" s="2"/>
      <c r="N260" s="2">
        <f>L260+M260</f>
        <v>25</v>
      </c>
    </row>
    <row r="261" spans="1:14">
      <c r="A261" s="3"/>
      <c r="B261" s="50" t="s">
        <v>269</v>
      </c>
      <c r="C261" s="50" t="s">
        <v>219</v>
      </c>
      <c r="D261" s="48">
        <v>2005</v>
      </c>
      <c r="E261" s="11"/>
      <c r="F261" s="11"/>
      <c r="G261" s="11">
        <v>23</v>
      </c>
      <c r="H261" s="11"/>
      <c r="I261" s="11"/>
      <c r="J261" s="11">
        <f t="shared" ref="J261:J269" si="80">COUNTIF(E261:I261,"&gt;=1")</f>
        <v>1</v>
      </c>
      <c r="K261" s="11">
        <f t="shared" ref="K261:K269" si="81">IF(J261&gt;=4,MIN(E261:I261),"0")+IF(J261&gt;=5,SMALL(E261:I261,2),"0")</f>
        <v>0</v>
      </c>
      <c r="L261" s="11">
        <f t="shared" ref="L261:L269" si="82">SUM(E261:I261)-K261</f>
        <v>23</v>
      </c>
      <c r="M261" s="2"/>
      <c r="N261" s="2">
        <f t="shared" ref="N261:N269" si="83">L261+M261</f>
        <v>23</v>
      </c>
    </row>
    <row r="262" spans="1:14">
      <c r="A262" s="3"/>
      <c r="B262" s="50" t="s">
        <v>394</v>
      </c>
      <c r="C262" s="50" t="s">
        <v>32</v>
      </c>
      <c r="D262" s="48">
        <v>2005</v>
      </c>
      <c r="E262" s="11"/>
      <c r="F262" s="11"/>
      <c r="G262" s="11"/>
      <c r="H262" s="11"/>
      <c r="I262" s="11">
        <v>21</v>
      </c>
      <c r="J262" s="11">
        <f t="shared" si="80"/>
        <v>1</v>
      </c>
      <c r="K262" s="11">
        <f t="shared" si="81"/>
        <v>0</v>
      </c>
      <c r="L262" s="11">
        <f t="shared" si="82"/>
        <v>21</v>
      </c>
      <c r="M262" s="2"/>
      <c r="N262" s="2">
        <f t="shared" si="83"/>
        <v>21</v>
      </c>
    </row>
    <row r="263" spans="1:14">
      <c r="A263" s="3"/>
      <c r="B263" s="4" t="s">
        <v>100</v>
      </c>
      <c r="C263" s="4" t="s">
        <v>36</v>
      </c>
      <c r="D263" s="37">
        <v>2006</v>
      </c>
      <c r="E263" s="11">
        <v>20</v>
      </c>
      <c r="F263" s="11"/>
      <c r="G263" s="11"/>
      <c r="H263" s="11"/>
      <c r="I263" s="11"/>
      <c r="J263" s="11">
        <f t="shared" si="80"/>
        <v>1</v>
      </c>
      <c r="K263" s="11">
        <f t="shared" si="81"/>
        <v>0</v>
      </c>
      <c r="L263" s="11">
        <f t="shared" si="82"/>
        <v>20</v>
      </c>
      <c r="M263" s="2"/>
      <c r="N263" s="2">
        <f t="shared" si="83"/>
        <v>20</v>
      </c>
    </row>
    <row r="264" spans="1:14">
      <c r="A264" s="3"/>
      <c r="B264" s="50" t="s">
        <v>271</v>
      </c>
      <c r="C264" s="50" t="s">
        <v>136</v>
      </c>
      <c r="D264" s="48">
        <v>2006</v>
      </c>
      <c r="E264" s="11"/>
      <c r="F264" s="11"/>
      <c r="G264" s="11">
        <v>17</v>
      </c>
      <c r="H264" s="11"/>
      <c r="I264" s="11"/>
      <c r="J264" s="11">
        <f t="shared" si="80"/>
        <v>1</v>
      </c>
      <c r="K264" s="11">
        <f t="shared" si="81"/>
        <v>0</v>
      </c>
      <c r="L264" s="11">
        <f t="shared" si="82"/>
        <v>17</v>
      </c>
      <c r="M264" s="2"/>
      <c r="N264" s="2">
        <f t="shared" si="83"/>
        <v>17</v>
      </c>
    </row>
    <row r="265" spans="1:14">
      <c r="A265" s="3"/>
      <c r="B265" s="50" t="s">
        <v>395</v>
      </c>
      <c r="C265" s="50" t="s">
        <v>32</v>
      </c>
      <c r="D265" s="48">
        <v>2006</v>
      </c>
      <c r="E265" s="11"/>
      <c r="F265" s="11"/>
      <c r="G265" s="11"/>
      <c r="H265" s="11"/>
      <c r="I265" s="11">
        <v>15</v>
      </c>
      <c r="J265" s="11">
        <f t="shared" si="80"/>
        <v>1</v>
      </c>
      <c r="K265" s="11">
        <f t="shared" si="81"/>
        <v>0</v>
      </c>
      <c r="L265" s="11">
        <f t="shared" si="82"/>
        <v>15</v>
      </c>
      <c r="M265" s="2"/>
      <c r="N265" s="2">
        <f t="shared" si="83"/>
        <v>15</v>
      </c>
    </row>
    <row r="266" spans="1:14">
      <c r="A266" s="3"/>
      <c r="B266" s="50" t="s">
        <v>272</v>
      </c>
      <c r="C266" s="50" t="s">
        <v>145</v>
      </c>
      <c r="D266" s="48">
        <v>2006</v>
      </c>
      <c r="E266" s="11"/>
      <c r="F266" s="11"/>
      <c r="G266" s="11">
        <v>14</v>
      </c>
      <c r="H266" s="11"/>
      <c r="I266" s="11"/>
      <c r="J266" s="11">
        <f t="shared" si="80"/>
        <v>1</v>
      </c>
      <c r="K266" s="11">
        <f t="shared" si="81"/>
        <v>0</v>
      </c>
      <c r="L266" s="11">
        <f t="shared" si="82"/>
        <v>14</v>
      </c>
      <c r="M266" s="2"/>
      <c r="N266" s="2">
        <f t="shared" si="83"/>
        <v>14</v>
      </c>
    </row>
    <row r="267" spans="1:14">
      <c r="A267" s="3"/>
      <c r="B267" s="50" t="s">
        <v>396</v>
      </c>
      <c r="C267" s="50" t="s">
        <v>32</v>
      </c>
      <c r="D267" s="48">
        <v>2006</v>
      </c>
      <c r="E267" s="11"/>
      <c r="F267" s="11"/>
      <c r="G267" s="11"/>
      <c r="H267" s="11"/>
      <c r="I267" s="11">
        <v>14</v>
      </c>
      <c r="J267" s="11">
        <f t="shared" si="80"/>
        <v>1</v>
      </c>
      <c r="K267" s="11">
        <f t="shared" si="81"/>
        <v>0</v>
      </c>
      <c r="L267" s="11">
        <f t="shared" si="82"/>
        <v>14</v>
      </c>
      <c r="M267" s="2"/>
      <c r="N267" s="2">
        <f t="shared" si="83"/>
        <v>14</v>
      </c>
    </row>
    <row r="268" spans="1:14">
      <c r="A268" s="3"/>
      <c r="B268" s="50" t="s">
        <v>274</v>
      </c>
      <c r="C268" s="50" t="s">
        <v>199</v>
      </c>
      <c r="D268" s="48">
        <v>2006</v>
      </c>
      <c r="E268" s="11"/>
      <c r="F268" s="11"/>
      <c r="G268" s="11">
        <v>13</v>
      </c>
      <c r="H268" s="11"/>
      <c r="I268" s="11"/>
      <c r="J268" s="11">
        <f t="shared" si="80"/>
        <v>1</v>
      </c>
      <c r="K268" s="11">
        <f t="shared" si="81"/>
        <v>0</v>
      </c>
      <c r="L268" s="11">
        <f t="shared" si="82"/>
        <v>13</v>
      </c>
      <c r="M268" s="2"/>
      <c r="N268" s="2">
        <f t="shared" si="83"/>
        <v>13</v>
      </c>
    </row>
    <row r="269" spans="1:14">
      <c r="A269" s="3"/>
      <c r="B269" s="50" t="s">
        <v>275</v>
      </c>
      <c r="C269" s="50" t="s">
        <v>202</v>
      </c>
      <c r="D269" s="48">
        <v>2005</v>
      </c>
      <c r="E269" s="11"/>
      <c r="F269" s="11"/>
      <c r="G269" s="11">
        <v>11</v>
      </c>
      <c r="H269" s="11"/>
      <c r="I269" s="11"/>
      <c r="J269" s="11">
        <f t="shared" si="80"/>
        <v>1</v>
      </c>
      <c r="K269" s="11">
        <f t="shared" si="81"/>
        <v>0</v>
      </c>
      <c r="L269" s="11">
        <f t="shared" si="82"/>
        <v>11</v>
      </c>
      <c r="M269" s="2"/>
      <c r="N269" s="2">
        <f t="shared" si="83"/>
        <v>11</v>
      </c>
    </row>
    <row r="270" spans="1:14">
      <c r="A270" s="3"/>
      <c r="B270" s="50" t="s">
        <v>279</v>
      </c>
      <c r="C270" s="50" t="s">
        <v>190</v>
      </c>
      <c r="D270" s="48">
        <v>2006</v>
      </c>
      <c r="E270" s="11"/>
      <c r="F270" s="11"/>
      <c r="G270" s="11">
        <v>5</v>
      </c>
      <c r="H270" s="11"/>
      <c r="I270" s="11"/>
      <c r="J270" s="11">
        <f>COUNTIF(E270:I270,"&gt;=1")</f>
        <v>1</v>
      </c>
      <c r="K270" s="11">
        <f>IF(J270&gt;=4,MIN(E270:I270),"0")+IF(J270&gt;=5,SMALL(E270:I270,2),"0")</f>
        <v>0</v>
      </c>
      <c r="L270" s="11">
        <f>SUM(E270:I270)-K270</f>
        <v>5</v>
      </c>
      <c r="M270" s="2"/>
      <c r="N270" s="2">
        <f>L270+M270</f>
        <v>5</v>
      </c>
    </row>
    <row r="271" spans="1:14">
      <c r="A271" s="3"/>
      <c r="B271" s="50" t="s">
        <v>280</v>
      </c>
      <c r="C271" s="50" t="s">
        <v>281</v>
      </c>
      <c r="D271" s="48">
        <v>2006</v>
      </c>
      <c r="E271" s="11"/>
      <c r="F271" s="11"/>
      <c r="G271" s="11">
        <v>4</v>
      </c>
      <c r="H271" s="11"/>
      <c r="I271" s="11"/>
      <c r="J271" s="11">
        <f>COUNTIF(E271:I271,"&gt;=1")</f>
        <v>1</v>
      </c>
      <c r="K271" s="11">
        <f>IF(J271&gt;=4,MIN(E271:I271),"0")+IF(J271&gt;=5,SMALL(E271:I271,2),"0")</f>
        <v>0</v>
      </c>
      <c r="L271" s="11">
        <f>SUM(E271:I271)-K271</f>
        <v>4</v>
      </c>
      <c r="M271" s="2"/>
      <c r="N271" s="2">
        <f>L271+M271</f>
        <v>4</v>
      </c>
    </row>
    <row r="272" spans="1:14">
      <c r="A272" s="9"/>
      <c r="B272" s="10"/>
      <c r="C272" s="10"/>
      <c r="D272" s="40"/>
      <c r="E272" s="13"/>
      <c r="F272" s="13"/>
      <c r="G272" s="13"/>
      <c r="H272" s="13"/>
      <c r="I272" s="13"/>
      <c r="J272" s="13"/>
      <c r="K272" s="13"/>
      <c r="L272" s="13"/>
      <c r="M272" s="5"/>
      <c r="N272" s="5"/>
    </row>
    <row r="273" spans="1:14">
      <c r="A273" s="9"/>
      <c r="B273" s="10"/>
      <c r="C273" s="10"/>
      <c r="D273" s="40"/>
      <c r="E273" s="13"/>
      <c r="F273" s="5"/>
      <c r="G273" s="13"/>
      <c r="H273" s="5"/>
      <c r="I273" s="5"/>
      <c r="J273" s="5"/>
      <c r="K273" s="5"/>
      <c r="L273" s="5"/>
      <c r="M273" s="5"/>
      <c r="N273" s="5"/>
    </row>
    <row r="274" spans="1:14" ht="18.75" customHeight="1">
      <c r="A274" s="88" t="s">
        <v>18</v>
      </c>
      <c r="B274" s="88"/>
      <c r="C274" s="88"/>
      <c r="D274" s="88"/>
      <c r="E274" s="34"/>
    </row>
    <row r="275" spans="1:14" ht="60">
      <c r="A275" s="2" t="s">
        <v>1</v>
      </c>
      <c r="B275" s="2" t="s">
        <v>2</v>
      </c>
      <c r="C275" s="2" t="s">
        <v>0</v>
      </c>
      <c r="D275" s="21" t="s">
        <v>29</v>
      </c>
      <c r="E275" s="2" t="s">
        <v>3</v>
      </c>
      <c r="F275" s="2" t="s">
        <v>4</v>
      </c>
      <c r="G275" s="2" t="s">
        <v>5</v>
      </c>
      <c r="H275" s="2" t="s">
        <v>6</v>
      </c>
      <c r="I275" s="2" t="s">
        <v>10</v>
      </c>
      <c r="J275" s="25" t="s">
        <v>21</v>
      </c>
      <c r="K275" s="25" t="s">
        <v>22</v>
      </c>
      <c r="L275" s="24" t="s">
        <v>23</v>
      </c>
      <c r="M275" s="21" t="s">
        <v>7</v>
      </c>
      <c r="N275" s="21" t="s">
        <v>8</v>
      </c>
    </row>
    <row r="276" spans="1:14">
      <c r="A276" s="70">
        <v>1</v>
      </c>
      <c r="B276" s="76" t="s">
        <v>288</v>
      </c>
      <c r="C276" s="76" t="s">
        <v>32</v>
      </c>
      <c r="D276" s="78">
        <v>2005</v>
      </c>
      <c r="E276" s="74"/>
      <c r="F276" s="74"/>
      <c r="G276" s="74">
        <v>19</v>
      </c>
      <c r="H276" s="74">
        <v>27</v>
      </c>
      <c r="I276" s="74">
        <v>30</v>
      </c>
      <c r="J276" s="74">
        <f t="shared" ref="J276:J313" si="84">COUNTIF(E276:I276,"&gt;=1")</f>
        <v>3</v>
      </c>
      <c r="K276" s="74">
        <f t="shared" ref="K276:K313" si="85">IF(J276&gt;=4,MIN(E276:I276),"0")+IF(J276&gt;=5,SMALL(E276:I276,2),"0")</f>
        <v>0</v>
      </c>
      <c r="L276" s="74">
        <f t="shared" ref="L276:L313" si="86">SUM(E276:I276)-K276</f>
        <v>76</v>
      </c>
      <c r="M276" s="74"/>
      <c r="N276" s="75">
        <f t="shared" ref="N276:N313" si="87">L276+M276</f>
        <v>76</v>
      </c>
    </row>
    <row r="277" spans="1:14">
      <c r="A277" s="70">
        <v>2</v>
      </c>
      <c r="B277" s="71" t="s">
        <v>121</v>
      </c>
      <c r="C277" s="71" t="s">
        <v>32</v>
      </c>
      <c r="D277" s="73">
        <v>2006</v>
      </c>
      <c r="E277" s="74"/>
      <c r="F277" s="74">
        <v>30</v>
      </c>
      <c r="G277" s="74"/>
      <c r="H277" s="74">
        <v>19</v>
      </c>
      <c r="I277" s="74">
        <v>16</v>
      </c>
      <c r="J277" s="74">
        <f t="shared" si="84"/>
        <v>3</v>
      </c>
      <c r="K277" s="74">
        <f t="shared" si="85"/>
        <v>0</v>
      </c>
      <c r="L277" s="74">
        <f t="shared" si="86"/>
        <v>65</v>
      </c>
      <c r="M277" s="74"/>
      <c r="N277" s="75">
        <f t="shared" si="87"/>
        <v>65</v>
      </c>
    </row>
    <row r="278" spans="1:14">
      <c r="A278" s="70">
        <v>3</v>
      </c>
      <c r="B278" s="71" t="s">
        <v>95</v>
      </c>
      <c r="C278" s="71" t="s">
        <v>32</v>
      </c>
      <c r="D278" s="73">
        <v>2006</v>
      </c>
      <c r="E278" s="74">
        <v>27</v>
      </c>
      <c r="F278" s="74"/>
      <c r="G278" s="74">
        <v>8</v>
      </c>
      <c r="H278" s="74"/>
      <c r="I278" s="74">
        <v>23</v>
      </c>
      <c r="J278" s="74">
        <f t="shared" si="84"/>
        <v>3</v>
      </c>
      <c r="K278" s="74">
        <f t="shared" si="85"/>
        <v>0</v>
      </c>
      <c r="L278" s="74">
        <f t="shared" si="86"/>
        <v>58</v>
      </c>
      <c r="M278" s="74"/>
      <c r="N278" s="75">
        <f t="shared" si="87"/>
        <v>58</v>
      </c>
    </row>
    <row r="279" spans="1:14">
      <c r="A279" s="70">
        <v>4</v>
      </c>
      <c r="B279" s="76" t="s">
        <v>285</v>
      </c>
      <c r="C279" s="76" t="s">
        <v>199</v>
      </c>
      <c r="D279" s="78">
        <v>2005</v>
      </c>
      <c r="E279" s="74"/>
      <c r="F279" s="74"/>
      <c r="G279" s="74">
        <v>23</v>
      </c>
      <c r="H279" s="74">
        <v>30</v>
      </c>
      <c r="I279" s="74"/>
      <c r="J279" s="74">
        <f t="shared" si="84"/>
        <v>2</v>
      </c>
      <c r="K279" s="74">
        <f t="shared" si="85"/>
        <v>0</v>
      </c>
      <c r="L279" s="74">
        <f t="shared" si="86"/>
        <v>53</v>
      </c>
      <c r="M279" s="74"/>
      <c r="N279" s="75">
        <f t="shared" si="87"/>
        <v>53</v>
      </c>
    </row>
    <row r="280" spans="1:14">
      <c r="A280" s="70">
        <v>5</v>
      </c>
      <c r="B280" s="76" t="s">
        <v>291</v>
      </c>
      <c r="C280" s="76" t="s">
        <v>32</v>
      </c>
      <c r="D280" s="78">
        <v>2005</v>
      </c>
      <c r="E280" s="74"/>
      <c r="F280" s="74"/>
      <c r="G280" s="74">
        <v>16</v>
      </c>
      <c r="H280" s="74"/>
      <c r="I280" s="74">
        <v>27</v>
      </c>
      <c r="J280" s="74">
        <f t="shared" si="84"/>
        <v>2</v>
      </c>
      <c r="K280" s="74">
        <f t="shared" si="85"/>
        <v>0</v>
      </c>
      <c r="L280" s="74">
        <f t="shared" si="86"/>
        <v>43</v>
      </c>
      <c r="M280" s="74"/>
      <c r="N280" s="75">
        <f t="shared" si="87"/>
        <v>43</v>
      </c>
    </row>
    <row r="281" spans="1:14" ht="15" customHeight="1">
      <c r="A281" s="70">
        <v>6</v>
      </c>
      <c r="B281" s="71" t="s">
        <v>94</v>
      </c>
      <c r="C281" s="84" t="s">
        <v>34</v>
      </c>
      <c r="D281" s="73">
        <v>2005</v>
      </c>
      <c r="E281" s="74">
        <v>30</v>
      </c>
      <c r="F281" s="74"/>
      <c r="G281" s="74">
        <v>10</v>
      </c>
      <c r="H281" s="74"/>
      <c r="I281" s="74"/>
      <c r="J281" s="74">
        <f t="shared" si="84"/>
        <v>2</v>
      </c>
      <c r="K281" s="74">
        <f t="shared" si="85"/>
        <v>0</v>
      </c>
      <c r="L281" s="74">
        <f t="shared" si="86"/>
        <v>40</v>
      </c>
      <c r="M281" s="75"/>
      <c r="N281" s="75">
        <f t="shared" si="87"/>
        <v>40</v>
      </c>
    </row>
    <row r="282" spans="1:14">
      <c r="A282" s="61">
        <v>7</v>
      </c>
      <c r="B282" s="4" t="s">
        <v>97</v>
      </c>
      <c r="C282" s="53" t="s">
        <v>96</v>
      </c>
      <c r="D282" s="37">
        <v>2005</v>
      </c>
      <c r="E282" s="11">
        <v>25</v>
      </c>
      <c r="F282" s="11"/>
      <c r="G282" s="11">
        <v>15</v>
      </c>
      <c r="H282" s="11"/>
      <c r="I282" s="11"/>
      <c r="J282" s="11">
        <f t="shared" si="84"/>
        <v>2</v>
      </c>
      <c r="K282" s="11">
        <f t="shared" si="85"/>
        <v>0</v>
      </c>
      <c r="L282" s="11">
        <f t="shared" si="86"/>
        <v>40</v>
      </c>
      <c r="M282" s="11"/>
      <c r="N282" s="2">
        <f t="shared" si="87"/>
        <v>40</v>
      </c>
    </row>
    <row r="283" spans="1:14">
      <c r="A283" s="61">
        <v>8</v>
      </c>
      <c r="B283" s="50" t="s">
        <v>357</v>
      </c>
      <c r="C283" s="50" t="s">
        <v>152</v>
      </c>
      <c r="D283" s="48">
        <v>2005</v>
      </c>
      <c r="E283" s="11"/>
      <c r="F283" s="11"/>
      <c r="G283" s="11"/>
      <c r="H283" s="11">
        <v>21</v>
      </c>
      <c r="I283" s="11">
        <v>17</v>
      </c>
      <c r="J283" s="11">
        <f t="shared" si="84"/>
        <v>2</v>
      </c>
      <c r="K283" s="11">
        <f t="shared" si="85"/>
        <v>0</v>
      </c>
      <c r="L283" s="11">
        <f t="shared" si="86"/>
        <v>38</v>
      </c>
      <c r="M283" s="2"/>
      <c r="N283" s="2">
        <f t="shared" si="87"/>
        <v>38</v>
      </c>
    </row>
    <row r="284" spans="1:14">
      <c r="A284" s="61">
        <v>9</v>
      </c>
      <c r="B284" s="50" t="s">
        <v>358</v>
      </c>
      <c r="C284" s="50" t="s">
        <v>152</v>
      </c>
      <c r="D284" s="48">
        <v>2006</v>
      </c>
      <c r="E284" s="11"/>
      <c r="F284" s="11"/>
      <c r="G284" s="11"/>
      <c r="H284" s="11">
        <v>20</v>
      </c>
      <c r="I284" s="11">
        <v>18</v>
      </c>
      <c r="J284" s="11">
        <f t="shared" si="84"/>
        <v>2</v>
      </c>
      <c r="K284" s="11">
        <f t="shared" si="85"/>
        <v>0</v>
      </c>
      <c r="L284" s="11">
        <f t="shared" si="86"/>
        <v>38</v>
      </c>
      <c r="M284" s="11"/>
      <c r="N284" s="2">
        <f t="shared" si="87"/>
        <v>38</v>
      </c>
    </row>
    <row r="285" spans="1:14">
      <c r="A285" s="61">
        <v>10</v>
      </c>
      <c r="B285" s="50" t="s">
        <v>296</v>
      </c>
      <c r="C285" s="50" t="s">
        <v>199</v>
      </c>
      <c r="D285" s="48">
        <v>2005</v>
      </c>
      <c r="E285" s="11"/>
      <c r="F285" s="11"/>
      <c r="G285" s="11">
        <v>9</v>
      </c>
      <c r="H285" s="11">
        <v>23</v>
      </c>
      <c r="I285" s="11"/>
      <c r="J285" s="11">
        <f t="shared" si="84"/>
        <v>2</v>
      </c>
      <c r="K285" s="11">
        <f t="shared" si="85"/>
        <v>0</v>
      </c>
      <c r="L285" s="11">
        <f t="shared" si="86"/>
        <v>32</v>
      </c>
      <c r="M285" s="11"/>
      <c r="N285" s="2">
        <f t="shared" si="87"/>
        <v>32</v>
      </c>
    </row>
    <row r="286" spans="1:14">
      <c r="A286" s="61">
        <v>11</v>
      </c>
      <c r="B286" s="4" t="s">
        <v>122</v>
      </c>
      <c r="C286" s="4" t="s">
        <v>118</v>
      </c>
      <c r="D286" s="37">
        <v>2006</v>
      </c>
      <c r="E286" s="11"/>
      <c r="F286" s="11">
        <v>27</v>
      </c>
      <c r="G286" s="11">
        <v>3</v>
      </c>
      <c r="H286" s="11"/>
      <c r="I286" s="11"/>
      <c r="J286" s="11">
        <f t="shared" si="84"/>
        <v>2</v>
      </c>
      <c r="K286" s="11">
        <f t="shared" si="85"/>
        <v>0</v>
      </c>
      <c r="L286" s="11">
        <f t="shared" si="86"/>
        <v>30</v>
      </c>
      <c r="M286" s="11"/>
      <c r="N286" s="2">
        <f t="shared" si="87"/>
        <v>30</v>
      </c>
    </row>
    <row r="287" spans="1:14">
      <c r="A287" s="61">
        <v>12</v>
      </c>
      <c r="B287" s="4" t="s">
        <v>135</v>
      </c>
      <c r="C287" s="4" t="s">
        <v>118</v>
      </c>
      <c r="D287" s="37">
        <v>2006</v>
      </c>
      <c r="E287" s="11"/>
      <c r="F287" s="11">
        <v>25</v>
      </c>
      <c r="G287" s="11">
        <v>2</v>
      </c>
      <c r="H287" s="11"/>
      <c r="I287" s="11"/>
      <c r="J287" s="11">
        <f t="shared" si="84"/>
        <v>2</v>
      </c>
      <c r="K287" s="11">
        <f t="shared" si="85"/>
        <v>0</v>
      </c>
      <c r="L287" s="11">
        <f t="shared" si="86"/>
        <v>27</v>
      </c>
      <c r="M287" s="11"/>
      <c r="N287" s="2">
        <f t="shared" si="87"/>
        <v>27</v>
      </c>
    </row>
    <row r="288" spans="1:14">
      <c r="A288" s="61">
        <v>13</v>
      </c>
      <c r="B288" s="50" t="s">
        <v>297</v>
      </c>
      <c r="C288" s="50" t="s">
        <v>32</v>
      </c>
      <c r="D288" s="48">
        <v>2005</v>
      </c>
      <c r="E288" s="11"/>
      <c r="F288" s="11"/>
      <c r="G288" s="11">
        <v>7</v>
      </c>
      <c r="H288" s="11"/>
      <c r="I288" s="11">
        <v>19</v>
      </c>
      <c r="J288" s="11">
        <f t="shared" si="84"/>
        <v>2</v>
      </c>
      <c r="K288" s="11">
        <f t="shared" si="85"/>
        <v>0</v>
      </c>
      <c r="L288" s="11">
        <f t="shared" si="86"/>
        <v>26</v>
      </c>
      <c r="M288" s="11"/>
      <c r="N288" s="2">
        <f t="shared" si="87"/>
        <v>26</v>
      </c>
    </row>
    <row r="289" spans="1:14">
      <c r="A289" s="3"/>
      <c r="B289" s="50" t="s">
        <v>282</v>
      </c>
      <c r="C289" s="50" t="s">
        <v>69</v>
      </c>
      <c r="D289" s="48">
        <v>2005</v>
      </c>
      <c r="E289" s="11"/>
      <c r="F289" s="11"/>
      <c r="G289" s="11">
        <v>30</v>
      </c>
      <c r="H289" s="11"/>
      <c r="I289" s="11"/>
      <c r="J289" s="11">
        <f t="shared" si="84"/>
        <v>1</v>
      </c>
      <c r="K289" s="11">
        <f t="shared" si="85"/>
        <v>0</v>
      </c>
      <c r="L289" s="11">
        <f t="shared" si="86"/>
        <v>30</v>
      </c>
      <c r="M289" s="11"/>
      <c r="N289" s="2">
        <f t="shared" si="87"/>
        <v>30</v>
      </c>
    </row>
    <row r="290" spans="1:14">
      <c r="A290" s="3"/>
      <c r="B290" s="50" t="s">
        <v>283</v>
      </c>
      <c r="C290" s="50" t="s">
        <v>34</v>
      </c>
      <c r="D290" s="48">
        <v>2005</v>
      </c>
      <c r="E290" s="11"/>
      <c r="F290" s="11"/>
      <c r="G290" s="11">
        <v>27</v>
      </c>
      <c r="H290" s="11"/>
      <c r="I290" s="11"/>
      <c r="J290" s="11">
        <f t="shared" si="84"/>
        <v>1</v>
      </c>
      <c r="K290" s="11">
        <f t="shared" si="85"/>
        <v>0</v>
      </c>
      <c r="L290" s="11">
        <f t="shared" si="86"/>
        <v>27</v>
      </c>
      <c r="M290" s="11"/>
      <c r="N290" s="2">
        <f t="shared" si="87"/>
        <v>27</v>
      </c>
    </row>
    <row r="291" spans="1:14">
      <c r="A291" s="3"/>
      <c r="B291" s="50" t="s">
        <v>284</v>
      </c>
      <c r="C291" s="50" t="s">
        <v>145</v>
      </c>
      <c r="D291" s="48">
        <v>2005</v>
      </c>
      <c r="E291" s="11"/>
      <c r="F291" s="11"/>
      <c r="G291" s="11">
        <v>25</v>
      </c>
      <c r="H291" s="11"/>
      <c r="I291" s="11"/>
      <c r="J291" s="11">
        <f t="shared" si="84"/>
        <v>1</v>
      </c>
      <c r="K291" s="11">
        <f t="shared" si="85"/>
        <v>0</v>
      </c>
      <c r="L291" s="11">
        <f t="shared" si="86"/>
        <v>25</v>
      </c>
      <c r="M291" s="11"/>
      <c r="N291" s="2">
        <f t="shared" si="87"/>
        <v>25</v>
      </c>
    </row>
    <row r="292" spans="1:14">
      <c r="A292" s="3"/>
      <c r="B292" s="50" t="s">
        <v>356</v>
      </c>
      <c r="C292" s="50" t="s">
        <v>199</v>
      </c>
      <c r="D292" s="48">
        <v>2006</v>
      </c>
      <c r="E292" s="11"/>
      <c r="F292" s="11"/>
      <c r="G292" s="11"/>
      <c r="H292" s="11">
        <v>25</v>
      </c>
      <c r="I292" s="11"/>
      <c r="J292" s="11">
        <f t="shared" si="84"/>
        <v>1</v>
      </c>
      <c r="K292" s="11">
        <f t="shared" si="85"/>
        <v>0</v>
      </c>
      <c r="L292" s="11">
        <f t="shared" si="86"/>
        <v>25</v>
      </c>
      <c r="M292" s="11"/>
      <c r="N292" s="2">
        <f t="shared" si="87"/>
        <v>25</v>
      </c>
    </row>
    <row r="293" spans="1:14">
      <c r="A293" s="3"/>
      <c r="B293" s="50" t="s">
        <v>397</v>
      </c>
      <c r="C293" s="50" t="s">
        <v>32</v>
      </c>
      <c r="D293" s="48">
        <v>2006</v>
      </c>
      <c r="E293" s="11"/>
      <c r="F293" s="11"/>
      <c r="G293" s="11"/>
      <c r="H293" s="11"/>
      <c r="I293" s="11">
        <v>25</v>
      </c>
      <c r="J293" s="11">
        <f t="shared" si="84"/>
        <v>1</v>
      </c>
      <c r="K293" s="11">
        <f t="shared" si="85"/>
        <v>0</v>
      </c>
      <c r="L293" s="11">
        <f t="shared" si="86"/>
        <v>25</v>
      </c>
      <c r="M293" s="11"/>
      <c r="N293" s="2">
        <f t="shared" si="87"/>
        <v>25</v>
      </c>
    </row>
    <row r="294" spans="1:14">
      <c r="A294" s="3"/>
      <c r="B294" s="4" t="s">
        <v>98</v>
      </c>
      <c r="C294" s="4" t="s">
        <v>65</v>
      </c>
      <c r="D294" s="37">
        <v>2006</v>
      </c>
      <c r="E294" s="11">
        <v>23</v>
      </c>
      <c r="F294" s="11"/>
      <c r="G294" s="11"/>
      <c r="H294" s="11"/>
      <c r="I294" s="11"/>
      <c r="J294" s="11">
        <f t="shared" si="84"/>
        <v>1</v>
      </c>
      <c r="K294" s="11">
        <f t="shared" si="85"/>
        <v>0</v>
      </c>
      <c r="L294" s="11">
        <f t="shared" si="86"/>
        <v>23</v>
      </c>
      <c r="M294" s="11"/>
      <c r="N294" s="2">
        <f t="shared" si="87"/>
        <v>23</v>
      </c>
    </row>
    <row r="295" spans="1:14">
      <c r="A295" s="3"/>
      <c r="B295" s="4" t="s">
        <v>99</v>
      </c>
      <c r="C295" s="55" t="s">
        <v>54</v>
      </c>
      <c r="D295" s="37">
        <v>2006</v>
      </c>
      <c r="E295" s="11">
        <v>21</v>
      </c>
      <c r="F295" s="11"/>
      <c r="G295" s="11"/>
      <c r="H295" s="11"/>
      <c r="I295" s="11"/>
      <c r="J295" s="11">
        <f t="shared" si="84"/>
        <v>1</v>
      </c>
      <c r="K295" s="11">
        <f t="shared" si="85"/>
        <v>0</v>
      </c>
      <c r="L295" s="11">
        <f t="shared" si="86"/>
        <v>21</v>
      </c>
      <c r="M295" s="11"/>
      <c r="N295" s="2">
        <f t="shared" si="87"/>
        <v>21</v>
      </c>
    </row>
    <row r="296" spans="1:14">
      <c r="A296" s="3"/>
      <c r="B296" s="50" t="s">
        <v>286</v>
      </c>
      <c r="C296" s="50" t="s">
        <v>281</v>
      </c>
      <c r="D296" s="48">
        <v>2005</v>
      </c>
      <c r="E296" s="11"/>
      <c r="F296" s="11"/>
      <c r="G296" s="11">
        <v>21</v>
      </c>
      <c r="H296" s="11"/>
      <c r="I296" s="11"/>
      <c r="J296" s="11">
        <f t="shared" si="84"/>
        <v>1</v>
      </c>
      <c r="K296" s="11">
        <f t="shared" si="85"/>
        <v>0</v>
      </c>
      <c r="L296" s="11">
        <f t="shared" si="86"/>
        <v>21</v>
      </c>
      <c r="M296" s="11"/>
      <c r="N296" s="2">
        <f t="shared" si="87"/>
        <v>21</v>
      </c>
    </row>
    <row r="297" spans="1:14">
      <c r="A297" s="3"/>
      <c r="B297" s="50" t="s">
        <v>398</v>
      </c>
      <c r="C297" s="51" t="s">
        <v>371</v>
      </c>
      <c r="D297" s="48">
        <v>2006</v>
      </c>
      <c r="E297" s="11"/>
      <c r="F297" s="11"/>
      <c r="G297" s="11"/>
      <c r="H297" s="11"/>
      <c r="I297" s="11">
        <v>21</v>
      </c>
      <c r="J297" s="11">
        <f t="shared" si="84"/>
        <v>1</v>
      </c>
      <c r="K297" s="11">
        <f t="shared" si="85"/>
        <v>0</v>
      </c>
      <c r="L297" s="11">
        <f t="shared" si="86"/>
        <v>21</v>
      </c>
      <c r="M297" s="11"/>
      <c r="N297" s="2">
        <f t="shared" si="87"/>
        <v>21</v>
      </c>
    </row>
    <row r="298" spans="1:14">
      <c r="A298" s="3"/>
      <c r="B298" s="50" t="s">
        <v>287</v>
      </c>
      <c r="C298" s="50" t="s">
        <v>145</v>
      </c>
      <c r="D298" s="48">
        <v>2005</v>
      </c>
      <c r="E298" s="11"/>
      <c r="F298" s="11"/>
      <c r="G298" s="11">
        <v>20</v>
      </c>
      <c r="H298" s="11"/>
      <c r="I298" s="11"/>
      <c r="J298" s="11">
        <f t="shared" si="84"/>
        <v>1</v>
      </c>
      <c r="K298" s="11">
        <f t="shared" si="85"/>
        <v>0</v>
      </c>
      <c r="L298" s="11">
        <f t="shared" si="86"/>
        <v>20</v>
      </c>
      <c r="M298" s="11"/>
      <c r="N298" s="2">
        <f t="shared" si="87"/>
        <v>20</v>
      </c>
    </row>
    <row r="299" spans="1:14">
      <c r="A299" s="3"/>
      <c r="B299" s="50" t="s">
        <v>399</v>
      </c>
      <c r="C299" s="50" t="s">
        <v>32</v>
      </c>
      <c r="D299" s="48">
        <v>2006</v>
      </c>
      <c r="E299" s="11"/>
      <c r="F299" s="11"/>
      <c r="G299" s="11"/>
      <c r="H299" s="11"/>
      <c r="I299" s="11">
        <v>20</v>
      </c>
      <c r="J299" s="11">
        <f t="shared" si="84"/>
        <v>1</v>
      </c>
      <c r="K299" s="11">
        <f t="shared" si="85"/>
        <v>0</v>
      </c>
      <c r="L299" s="11">
        <f t="shared" si="86"/>
        <v>20</v>
      </c>
      <c r="M299" s="11"/>
      <c r="N299" s="2">
        <f t="shared" si="87"/>
        <v>20</v>
      </c>
    </row>
    <row r="300" spans="1:14">
      <c r="A300" s="3"/>
      <c r="B300" s="50" t="s">
        <v>289</v>
      </c>
      <c r="C300" s="50" t="s">
        <v>281</v>
      </c>
      <c r="D300" s="48">
        <v>2006</v>
      </c>
      <c r="E300" s="11"/>
      <c r="F300" s="11"/>
      <c r="G300" s="11">
        <v>18</v>
      </c>
      <c r="H300" s="11"/>
      <c r="I300" s="11"/>
      <c r="J300" s="11">
        <f t="shared" si="84"/>
        <v>1</v>
      </c>
      <c r="K300" s="11">
        <f t="shared" si="85"/>
        <v>0</v>
      </c>
      <c r="L300" s="11">
        <f t="shared" si="86"/>
        <v>18</v>
      </c>
      <c r="M300" s="11"/>
      <c r="N300" s="2">
        <f t="shared" si="87"/>
        <v>18</v>
      </c>
    </row>
    <row r="301" spans="1:14">
      <c r="A301" s="3"/>
      <c r="B301" s="50" t="s">
        <v>359</v>
      </c>
      <c r="C301" s="4" t="s">
        <v>348</v>
      </c>
      <c r="D301" s="48">
        <v>2006</v>
      </c>
      <c r="E301" s="11"/>
      <c r="F301" s="11"/>
      <c r="G301" s="11"/>
      <c r="H301" s="11">
        <v>18</v>
      </c>
      <c r="I301" s="11"/>
      <c r="J301" s="11">
        <f t="shared" si="84"/>
        <v>1</v>
      </c>
      <c r="K301" s="11">
        <f t="shared" si="85"/>
        <v>0</v>
      </c>
      <c r="L301" s="11">
        <f t="shared" si="86"/>
        <v>18</v>
      </c>
      <c r="M301" s="11"/>
      <c r="N301" s="2">
        <f t="shared" si="87"/>
        <v>18</v>
      </c>
    </row>
    <row r="302" spans="1:14">
      <c r="A302" s="3"/>
      <c r="B302" s="50" t="s">
        <v>290</v>
      </c>
      <c r="C302" s="50" t="s">
        <v>281</v>
      </c>
      <c r="D302" s="48">
        <v>2006</v>
      </c>
      <c r="E302" s="11"/>
      <c r="F302" s="11"/>
      <c r="G302" s="11">
        <v>17</v>
      </c>
      <c r="H302" s="11"/>
      <c r="I302" s="11"/>
      <c r="J302" s="11">
        <f t="shared" si="84"/>
        <v>1</v>
      </c>
      <c r="K302" s="11">
        <f t="shared" si="85"/>
        <v>0</v>
      </c>
      <c r="L302" s="11">
        <f t="shared" si="86"/>
        <v>17</v>
      </c>
      <c r="M302" s="11"/>
      <c r="N302" s="2">
        <f t="shared" si="87"/>
        <v>17</v>
      </c>
    </row>
    <row r="303" spans="1:14">
      <c r="A303" s="3"/>
      <c r="B303" s="50" t="s">
        <v>360</v>
      </c>
      <c r="C303" s="50" t="s">
        <v>152</v>
      </c>
      <c r="D303" s="48">
        <v>2006</v>
      </c>
      <c r="E303" s="11"/>
      <c r="F303" s="11"/>
      <c r="G303" s="11"/>
      <c r="H303" s="11">
        <v>17</v>
      </c>
      <c r="I303" s="11"/>
      <c r="J303" s="11">
        <f t="shared" si="84"/>
        <v>1</v>
      </c>
      <c r="K303" s="11">
        <f t="shared" si="85"/>
        <v>0</v>
      </c>
      <c r="L303" s="11">
        <f t="shared" si="86"/>
        <v>17</v>
      </c>
      <c r="M303" s="11"/>
      <c r="N303" s="2">
        <f t="shared" si="87"/>
        <v>17</v>
      </c>
    </row>
    <row r="304" spans="1:14">
      <c r="A304" s="3"/>
      <c r="B304" s="50" t="s">
        <v>400</v>
      </c>
      <c r="C304" s="50" t="s">
        <v>32</v>
      </c>
      <c r="D304" s="48">
        <v>2006</v>
      </c>
      <c r="E304" s="11"/>
      <c r="F304" s="11"/>
      <c r="G304" s="11"/>
      <c r="H304" s="11"/>
      <c r="I304" s="11">
        <v>15</v>
      </c>
      <c r="J304" s="11">
        <f t="shared" si="84"/>
        <v>1</v>
      </c>
      <c r="K304" s="11">
        <f t="shared" si="85"/>
        <v>0</v>
      </c>
      <c r="L304" s="11">
        <f t="shared" si="86"/>
        <v>15</v>
      </c>
      <c r="M304" s="11"/>
      <c r="N304" s="2">
        <f t="shared" si="87"/>
        <v>15</v>
      </c>
    </row>
    <row r="305" spans="1:14">
      <c r="A305" s="3"/>
      <c r="B305" s="50" t="s">
        <v>292</v>
      </c>
      <c r="C305" s="50" t="s">
        <v>145</v>
      </c>
      <c r="D305" s="48">
        <v>2005</v>
      </c>
      <c r="E305" s="11"/>
      <c r="F305" s="11"/>
      <c r="G305" s="11">
        <v>14</v>
      </c>
      <c r="H305" s="11"/>
      <c r="I305" s="11"/>
      <c r="J305" s="11">
        <f t="shared" si="84"/>
        <v>1</v>
      </c>
      <c r="K305" s="11">
        <f t="shared" si="85"/>
        <v>0</v>
      </c>
      <c r="L305" s="11">
        <f t="shared" si="86"/>
        <v>14</v>
      </c>
      <c r="M305" s="11"/>
      <c r="N305" s="2">
        <f t="shared" si="87"/>
        <v>14</v>
      </c>
    </row>
    <row r="306" spans="1:14">
      <c r="A306" s="3"/>
      <c r="B306" s="50" t="s">
        <v>401</v>
      </c>
      <c r="C306" s="50" t="s">
        <v>32</v>
      </c>
      <c r="D306" s="48">
        <v>2006</v>
      </c>
      <c r="E306" s="11"/>
      <c r="F306" s="11"/>
      <c r="G306" s="11"/>
      <c r="H306" s="11"/>
      <c r="I306" s="11">
        <v>14</v>
      </c>
      <c r="J306" s="11">
        <f t="shared" si="84"/>
        <v>1</v>
      </c>
      <c r="K306" s="11">
        <f t="shared" si="85"/>
        <v>0</v>
      </c>
      <c r="L306" s="11">
        <f t="shared" si="86"/>
        <v>14</v>
      </c>
      <c r="M306" s="11"/>
      <c r="N306" s="2">
        <f t="shared" si="87"/>
        <v>14</v>
      </c>
    </row>
    <row r="307" spans="1:14">
      <c r="A307" s="3"/>
      <c r="B307" s="50" t="s">
        <v>293</v>
      </c>
      <c r="C307" s="50" t="s">
        <v>106</v>
      </c>
      <c r="D307" s="48">
        <v>2006</v>
      </c>
      <c r="E307" s="11"/>
      <c r="F307" s="11"/>
      <c r="G307" s="11">
        <v>13</v>
      </c>
      <c r="H307" s="11"/>
      <c r="I307" s="11"/>
      <c r="J307" s="11">
        <f t="shared" si="84"/>
        <v>1</v>
      </c>
      <c r="K307" s="11">
        <f t="shared" si="85"/>
        <v>0</v>
      </c>
      <c r="L307" s="11">
        <f t="shared" si="86"/>
        <v>13</v>
      </c>
      <c r="M307" s="11"/>
      <c r="N307" s="2">
        <f t="shared" si="87"/>
        <v>13</v>
      </c>
    </row>
    <row r="308" spans="1:14">
      <c r="A308" s="3"/>
      <c r="B308" s="50" t="s">
        <v>294</v>
      </c>
      <c r="C308" s="50" t="s">
        <v>199</v>
      </c>
      <c r="D308" s="48">
        <v>2005</v>
      </c>
      <c r="E308" s="11"/>
      <c r="F308" s="11"/>
      <c r="G308" s="11">
        <v>12</v>
      </c>
      <c r="H308" s="11"/>
      <c r="I308" s="11"/>
      <c r="J308" s="11">
        <f t="shared" si="84"/>
        <v>1</v>
      </c>
      <c r="K308" s="11">
        <f t="shared" si="85"/>
        <v>0</v>
      </c>
      <c r="L308" s="11">
        <f t="shared" si="86"/>
        <v>12</v>
      </c>
      <c r="M308" s="11"/>
      <c r="N308" s="2">
        <f t="shared" si="87"/>
        <v>12</v>
      </c>
    </row>
    <row r="309" spans="1:14">
      <c r="A309" s="3"/>
      <c r="B309" s="50" t="s">
        <v>295</v>
      </c>
      <c r="C309" s="50" t="s">
        <v>136</v>
      </c>
      <c r="D309" s="48">
        <v>2005</v>
      </c>
      <c r="E309" s="11"/>
      <c r="F309" s="11"/>
      <c r="G309" s="11">
        <v>11</v>
      </c>
      <c r="H309" s="11"/>
      <c r="I309" s="11"/>
      <c r="J309" s="11">
        <f t="shared" si="84"/>
        <v>1</v>
      </c>
      <c r="K309" s="11">
        <f t="shared" si="85"/>
        <v>0</v>
      </c>
      <c r="L309" s="11">
        <f t="shared" si="86"/>
        <v>11</v>
      </c>
      <c r="M309" s="11"/>
      <c r="N309" s="2">
        <f t="shared" si="87"/>
        <v>11</v>
      </c>
    </row>
    <row r="310" spans="1:14">
      <c r="A310" s="3"/>
      <c r="B310" s="50" t="s">
        <v>298</v>
      </c>
      <c r="C310" s="50" t="s">
        <v>32</v>
      </c>
      <c r="D310" s="48">
        <v>2005</v>
      </c>
      <c r="E310" s="11"/>
      <c r="F310" s="11"/>
      <c r="G310" s="11">
        <v>6</v>
      </c>
      <c r="H310" s="11"/>
      <c r="I310" s="11"/>
      <c r="J310" s="11">
        <f t="shared" si="84"/>
        <v>1</v>
      </c>
      <c r="K310" s="11">
        <f t="shared" si="85"/>
        <v>0</v>
      </c>
      <c r="L310" s="11">
        <f t="shared" si="86"/>
        <v>6</v>
      </c>
      <c r="M310" s="11"/>
      <c r="N310" s="2">
        <f t="shared" si="87"/>
        <v>6</v>
      </c>
    </row>
    <row r="311" spans="1:14">
      <c r="A311" s="3"/>
      <c r="B311" s="50" t="s">
        <v>299</v>
      </c>
      <c r="C311" s="50" t="s">
        <v>164</v>
      </c>
      <c r="D311" s="48">
        <v>2006</v>
      </c>
      <c r="E311" s="11"/>
      <c r="F311" s="11"/>
      <c r="G311" s="11">
        <v>5</v>
      </c>
      <c r="H311" s="11"/>
      <c r="I311" s="11"/>
      <c r="J311" s="11">
        <f t="shared" si="84"/>
        <v>1</v>
      </c>
      <c r="K311" s="11">
        <f t="shared" si="85"/>
        <v>0</v>
      </c>
      <c r="L311" s="11">
        <f t="shared" si="86"/>
        <v>5</v>
      </c>
      <c r="M311" s="11"/>
      <c r="N311" s="2">
        <f t="shared" si="87"/>
        <v>5</v>
      </c>
    </row>
    <row r="312" spans="1:14">
      <c r="A312" s="3"/>
      <c r="B312" s="50" t="s">
        <v>300</v>
      </c>
      <c r="C312" s="50" t="s">
        <v>145</v>
      </c>
      <c r="D312" s="48">
        <v>2006</v>
      </c>
      <c r="E312" s="11"/>
      <c r="F312" s="11"/>
      <c r="G312" s="11">
        <v>4</v>
      </c>
      <c r="H312" s="11"/>
      <c r="I312" s="11"/>
      <c r="J312" s="11">
        <f t="shared" si="84"/>
        <v>1</v>
      </c>
      <c r="K312" s="11">
        <f t="shared" si="85"/>
        <v>0</v>
      </c>
      <c r="L312" s="11">
        <f t="shared" si="86"/>
        <v>4</v>
      </c>
      <c r="M312" s="11"/>
      <c r="N312" s="2">
        <f t="shared" si="87"/>
        <v>4</v>
      </c>
    </row>
    <row r="313" spans="1:14">
      <c r="A313" s="3"/>
      <c r="B313" s="50" t="s">
        <v>301</v>
      </c>
      <c r="C313" s="50" t="s">
        <v>118</v>
      </c>
      <c r="D313" s="48">
        <v>2006</v>
      </c>
      <c r="E313" s="11"/>
      <c r="F313" s="11"/>
      <c r="G313" s="11">
        <v>1</v>
      </c>
      <c r="H313" s="11"/>
      <c r="I313" s="11"/>
      <c r="J313" s="11">
        <f t="shared" si="84"/>
        <v>1</v>
      </c>
      <c r="K313" s="11">
        <f t="shared" si="85"/>
        <v>0</v>
      </c>
      <c r="L313" s="11">
        <f t="shared" si="86"/>
        <v>1</v>
      </c>
      <c r="M313" s="11"/>
      <c r="N313" s="2">
        <f t="shared" si="87"/>
        <v>1</v>
      </c>
    </row>
    <row r="314" spans="1:14">
      <c r="A314" s="9"/>
      <c r="B314" s="10"/>
      <c r="C314" s="10"/>
      <c r="D314" s="40"/>
      <c r="E314" s="13"/>
      <c r="F314" s="13"/>
      <c r="G314" s="13"/>
      <c r="H314" s="13"/>
      <c r="I314" s="13"/>
      <c r="J314" s="13"/>
      <c r="K314" s="13"/>
      <c r="L314" s="13"/>
      <c r="M314" s="13"/>
      <c r="N314" s="5"/>
    </row>
    <row r="315" spans="1:14">
      <c r="A315" s="9"/>
      <c r="B315" s="10"/>
      <c r="C315" s="10"/>
      <c r="D315" s="40"/>
      <c r="E315" s="13"/>
      <c r="F315" s="5"/>
      <c r="G315" s="13"/>
      <c r="H315" s="5"/>
      <c r="I315" s="5"/>
      <c r="J315" s="5"/>
      <c r="K315" s="5"/>
      <c r="L315" s="5"/>
      <c r="M315" s="5"/>
      <c r="N315" s="5"/>
    </row>
    <row r="316" spans="1:14" ht="18.75" customHeight="1">
      <c r="A316" s="88" t="s">
        <v>19</v>
      </c>
      <c r="B316" s="88"/>
      <c r="C316" s="88"/>
      <c r="D316" s="88"/>
      <c r="E316" s="29"/>
    </row>
    <row r="317" spans="1:14" ht="60">
      <c r="A317" s="2" t="s">
        <v>1</v>
      </c>
      <c r="B317" s="2" t="s">
        <v>2</v>
      </c>
      <c r="C317" s="2" t="s">
        <v>0</v>
      </c>
      <c r="D317" s="21" t="s">
        <v>29</v>
      </c>
      <c r="E317" s="2" t="s">
        <v>3</v>
      </c>
      <c r="F317" s="2" t="s">
        <v>4</v>
      </c>
      <c r="G317" s="2" t="s">
        <v>5</v>
      </c>
      <c r="H317" s="2" t="s">
        <v>6</v>
      </c>
      <c r="I317" s="2" t="s">
        <v>10</v>
      </c>
      <c r="J317" s="25" t="s">
        <v>21</v>
      </c>
      <c r="K317" s="25" t="s">
        <v>22</v>
      </c>
      <c r="L317" s="24" t="s">
        <v>23</v>
      </c>
      <c r="M317" s="21" t="s">
        <v>7</v>
      </c>
      <c r="N317" s="21" t="s">
        <v>8</v>
      </c>
    </row>
    <row r="318" spans="1:14">
      <c r="A318" s="70">
        <v>1</v>
      </c>
      <c r="B318" s="76" t="s">
        <v>176</v>
      </c>
      <c r="C318" s="76" t="s">
        <v>136</v>
      </c>
      <c r="D318" s="78">
        <v>2003</v>
      </c>
      <c r="E318" s="74"/>
      <c r="F318" s="74">
        <v>30</v>
      </c>
      <c r="G318" s="74"/>
      <c r="H318" s="74"/>
      <c r="I318" s="74">
        <v>30</v>
      </c>
      <c r="J318" s="74">
        <f t="shared" ref="J318:J335" si="88">COUNTIF(E318:I318,"&gt;=1")</f>
        <v>2</v>
      </c>
      <c r="K318" s="74">
        <f t="shared" ref="K318:K335" si="89">IF(J318&gt;=4,MIN(E318:I318),"0")+IF(J318&gt;=5,SMALL(E318:I318,2),"0")</f>
        <v>0</v>
      </c>
      <c r="L318" s="74">
        <f t="shared" ref="L318:L335" si="90">SUM(E318:I318)-K318</f>
        <v>60</v>
      </c>
      <c r="M318" s="74"/>
      <c r="N318" s="75">
        <f t="shared" ref="N318:N335" si="91">L318+M318</f>
        <v>60</v>
      </c>
    </row>
    <row r="319" spans="1:14">
      <c r="A319" s="70">
        <v>2</v>
      </c>
      <c r="B319" s="76" t="s">
        <v>304</v>
      </c>
      <c r="C319" s="76" t="s">
        <v>202</v>
      </c>
      <c r="D319" s="78">
        <v>2003</v>
      </c>
      <c r="E319" s="74"/>
      <c r="F319" s="74"/>
      <c r="G319" s="74">
        <v>25</v>
      </c>
      <c r="H319" s="74"/>
      <c r="I319" s="74">
        <v>27</v>
      </c>
      <c r="J319" s="74">
        <f t="shared" si="88"/>
        <v>2</v>
      </c>
      <c r="K319" s="74">
        <f t="shared" si="89"/>
        <v>0</v>
      </c>
      <c r="L319" s="74">
        <f t="shared" si="90"/>
        <v>52</v>
      </c>
      <c r="M319" s="74"/>
      <c r="N319" s="75">
        <f t="shared" si="91"/>
        <v>52</v>
      </c>
    </row>
    <row r="320" spans="1:14">
      <c r="A320" s="70">
        <v>3</v>
      </c>
      <c r="B320" s="76" t="s">
        <v>314</v>
      </c>
      <c r="C320" s="76" t="s">
        <v>202</v>
      </c>
      <c r="D320" s="78">
        <v>2004</v>
      </c>
      <c r="E320" s="74"/>
      <c r="F320" s="74"/>
      <c r="G320" s="74">
        <v>14</v>
      </c>
      <c r="H320" s="74"/>
      <c r="I320" s="74">
        <v>25</v>
      </c>
      <c r="J320" s="74">
        <f t="shared" si="88"/>
        <v>2</v>
      </c>
      <c r="K320" s="74">
        <f t="shared" si="89"/>
        <v>0</v>
      </c>
      <c r="L320" s="74">
        <f t="shared" si="90"/>
        <v>39</v>
      </c>
      <c r="M320" s="74"/>
      <c r="N320" s="75">
        <f t="shared" si="91"/>
        <v>39</v>
      </c>
    </row>
    <row r="321" spans="1:14" ht="15" customHeight="1">
      <c r="A321" s="3"/>
      <c r="B321" s="4" t="s">
        <v>66</v>
      </c>
      <c r="C321" s="53" t="s">
        <v>65</v>
      </c>
      <c r="D321" s="37">
        <v>2004</v>
      </c>
      <c r="E321" s="11">
        <v>30</v>
      </c>
      <c r="F321" s="11"/>
      <c r="G321" s="11"/>
      <c r="H321" s="11"/>
      <c r="I321" s="11"/>
      <c r="J321" s="11">
        <f t="shared" si="88"/>
        <v>1</v>
      </c>
      <c r="K321" s="11">
        <f t="shared" si="89"/>
        <v>0</v>
      </c>
      <c r="L321" s="11">
        <f t="shared" si="90"/>
        <v>30</v>
      </c>
      <c r="M321" s="2"/>
      <c r="N321" s="2">
        <f t="shared" si="91"/>
        <v>30</v>
      </c>
    </row>
    <row r="322" spans="1:14">
      <c r="A322" s="3"/>
      <c r="B322" s="50" t="s">
        <v>302</v>
      </c>
      <c r="C322" s="50" t="s">
        <v>145</v>
      </c>
      <c r="D322" s="48">
        <v>2004</v>
      </c>
      <c r="E322" s="11"/>
      <c r="F322" s="11"/>
      <c r="G322" s="11">
        <v>30</v>
      </c>
      <c r="H322" s="11"/>
      <c r="I322" s="11"/>
      <c r="J322" s="11">
        <f t="shared" si="88"/>
        <v>1</v>
      </c>
      <c r="K322" s="11">
        <f t="shared" si="89"/>
        <v>0</v>
      </c>
      <c r="L322" s="11">
        <f t="shared" si="90"/>
        <v>30</v>
      </c>
      <c r="M322" s="11"/>
      <c r="N322" s="2">
        <f t="shared" si="91"/>
        <v>30</v>
      </c>
    </row>
    <row r="323" spans="1:14">
      <c r="A323" s="3"/>
      <c r="B323" s="4" t="s">
        <v>67</v>
      </c>
      <c r="C323" s="55" t="s">
        <v>56</v>
      </c>
      <c r="D323" s="39">
        <v>2003</v>
      </c>
      <c r="E323" s="11">
        <v>27</v>
      </c>
      <c r="F323" s="11"/>
      <c r="G323" s="11"/>
      <c r="H323" s="11"/>
      <c r="I323" s="11"/>
      <c r="J323" s="11">
        <f t="shared" si="88"/>
        <v>1</v>
      </c>
      <c r="K323" s="11">
        <f t="shared" si="89"/>
        <v>0</v>
      </c>
      <c r="L323" s="11">
        <f t="shared" si="90"/>
        <v>27</v>
      </c>
      <c r="M323" s="11"/>
      <c r="N323" s="2">
        <f t="shared" si="91"/>
        <v>27</v>
      </c>
    </row>
    <row r="324" spans="1:14">
      <c r="A324" s="3"/>
      <c r="B324" s="4" t="s">
        <v>134</v>
      </c>
      <c r="C324" s="4" t="s">
        <v>133</v>
      </c>
      <c r="D324" s="37">
        <v>2004</v>
      </c>
      <c r="E324" s="11"/>
      <c r="F324" s="11">
        <v>27</v>
      </c>
      <c r="G324" s="11"/>
      <c r="H324" s="11"/>
      <c r="I324" s="11"/>
      <c r="J324" s="11">
        <f t="shared" si="88"/>
        <v>1</v>
      </c>
      <c r="K324" s="11">
        <f t="shared" si="89"/>
        <v>0</v>
      </c>
      <c r="L324" s="11">
        <f t="shared" si="90"/>
        <v>27</v>
      </c>
      <c r="M324" s="11"/>
      <c r="N324" s="2">
        <f t="shared" si="91"/>
        <v>27</v>
      </c>
    </row>
    <row r="325" spans="1:14">
      <c r="A325" s="3"/>
      <c r="B325" s="50" t="s">
        <v>303</v>
      </c>
      <c r="C325" s="50" t="s">
        <v>202</v>
      </c>
      <c r="D325" s="48">
        <v>2003</v>
      </c>
      <c r="E325" s="11"/>
      <c r="F325" s="11"/>
      <c r="G325" s="11">
        <v>27</v>
      </c>
      <c r="H325" s="11"/>
      <c r="I325" s="11"/>
      <c r="J325" s="11">
        <f t="shared" si="88"/>
        <v>1</v>
      </c>
      <c r="K325" s="11">
        <f t="shared" si="89"/>
        <v>0</v>
      </c>
      <c r="L325" s="11">
        <f t="shared" si="90"/>
        <v>27</v>
      </c>
      <c r="M325" s="11"/>
      <c r="N325" s="2">
        <f t="shared" si="91"/>
        <v>27</v>
      </c>
    </row>
    <row r="326" spans="1:14">
      <c r="A326" s="3"/>
      <c r="B326" s="4" t="s">
        <v>68</v>
      </c>
      <c r="C326" s="53" t="s">
        <v>54</v>
      </c>
      <c r="D326" s="39">
        <v>2003</v>
      </c>
      <c r="E326" s="11">
        <v>25</v>
      </c>
      <c r="F326" s="11"/>
      <c r="G326" s="11"/>
      <c r="H326" s="11"/>
      <c r="I326" s="11"/>
      <c r="J326" s="11">
        <f t="shared" si="88"/>
        <v>1</v>
      </c>
      <c r="K326" s="11">
        <f t="shared" si="89"/>
        <v>0</v>
      </c>
      <c r="L326" s="11">
        <f t="shared" si="90"/>
        <v>25</v>
      </c>
      <c r="M326" s="11"/>
      <c r="N326" s="2">
        <f t="shared" si="91"/>
        <v>25</v>
      </c>
    </row>
    <row r="327" spans="1:14">
      <c r="A327" s="3"/>
      <c r="B327" s="50" t="s">
        <v>305</v>
      </c>
      <c r="C327" s="50" t="s">
        <v>145</v>
      </c>
      <c r="D327" s="48">
        <v>2003</v>
      </c>
      <c r="E327" s="11"/>
      <c r="F327" s="11"/>
      <c r="G327" s="11">
        <v>23</v>
      </c>
      <c r="H327" s="11"/>
      <c r="I327" s="11"/>
      <c r="J327" s="11">
        <f t="shared" si="88"/>
        <v>1</v>
      </c>
      <c r="K327" s="11">
        <f t="shared" si="89"/>
        <v>0</v>
      </c>
      <c r="L327" s="11">
        <f t="shared" si="90"/>
        <v>23</v>
      </c>
      <c r="M327" s="11"/>
      <c r="N327" s="2">
        <f t="shared" si="91"/>
        <v>23</v>
      </c>
    </row>
    <row r="328" spans="1:14">
      <c r="A328" s="3"/>
      <c r="B328" s="50" t="s">
        <v>306</v>
      </c>
      <c r="C328" s="50" t="s">
        <v>307</v>
      </c>
      <c r="D328" s="48">
        <v>2004</v>
      </c>
      <c r="E328" s="11"/>
      <c r="F328" s="11"/>
      <c r="G328" s="11">
        <v>21</v>
      </c>
      <c r="H328" s="11"/>
      <c r="I328" s="11"/>
      <c r="J328" s="11">
        <f t="shared" si="88"/>
        <v>1</v>
      </c>
      <c r="K328" s="11">
        <f t="shared" si="89"/>
        <v>0</v>
      </c>
      <c r="L328" s="11">
        <f t="shared" si="90"/>
        <v>21</v>
      </c>
      <c r="M328" s="11"/>
      <c r="N328" s="2">
        <f t="shared" si="91"/>
        <v>21</v>
      </c>
    </row>
    <row r="329" spans="1:14">
      <c r="A329" s="3"/>
      <c r="B329" s="50" t="s">
        <v>308</v>
      </c>
      <c r="C329" s="50" t="s">
        <v>145</v>
      </c>
      <c r="D329" s="48">
        <v>2004</v>
      </c>
      <c r="E329" s="11"/>
      <c r="F329" s="11"/>
      <c r="G329" s="11">
        <v>20</v>
      </c>
      <c r="H329" s="11"/>
      <c r="I329" s="11"/>
      <c r="J329" s="11">
        <f t="shared" si="88"/>
        <v>1</v>
      </c>
      <c r="K329" s="11">
        <f t="shared" si="89"/>
        <v>0</v>
      </c>
      <c r="L329" s="11">
        <f t="shared" si="90"/>
        <v>20</v>
      </c>
      <c r="M329" s="11"/>
      <c r="N329" s="2">
        <f t="shared" si="91"/>
        <v>20</v>
      </c>
    </row>
    <row r="330" spans="1:14">
      <c r="A330" s="3"/>
      <c r="B330" s="50" t="s">
        <v>309</v>
      </c>
      <c r="C330" s="50" t="s">
        <v>126</v>
      </c>
      <c r="D330" s="48">
        <v>2003</v>
      </c>
      <c r="E330" s="11"/>
      <c r="F330" s="11"/>
      <c r="G330" s="11">
        <v>19</v>
      </c>
      <c r="H330" s="11"/>
      <c r="I330" s="11"/>
      <c r="J330" s="11">
        <f t="shared" si="88"/>
        <v>1</v>
      </c>
      <c r="K330" s="11">
        <f t="shared" si="89"/>
        <v>0</v>
      </c>
      <c r="L330" s="11">
        <f t="shared" si="90"/>
        <v>19</v>
      </c>
      <c r="M330" s="11"/>
      <c r="N330" s="2">
        <f t="shared" si="91"/>
        <v>19</v>
      </c>
    </row>
    <row r="331" spans="1:14">
      <c r="A331" s="3"/>
      <c r="B331" s="50" t="s">
        <v>310</v>
      </c>
      <c r="C331" s="50" t="s">
        <v>145</v>
      </c>
      <c r="D331" s="48">
        <v>2004</v>
      </c>
      <c r="E331" s="11"/>
      <c r="F331" s="11"/>
      <c r="G331" s="11">
        <v>18</v>
      </c>
      <c r="H331" s="11"/>
      <c r="I331" s="11"/>
      <c r="J331" s="11">
        <f t="shared" si="88"/>
        <v>1</v>
      </c>
      <c r="K331" s="11">
        <f t="shared" si="89"/>
        <v>0</v>
      </c>
      <c r="L331" s="11">
        <f t="shared" si="90"/>
        <v>18</v>
      </c>
      <c r="M331" s="11"/>
      <c r="N331" s="2">
        <f t="shared" si="91"/>
        <v>18</v>
      </c>
    </row>
    <row r="332" spans="1:14">
      <c r="A332" s="3"/>
      <c r="B332" s="50" t="s">
        <v>311</v>
      </c>
      <c r="C332" s="50" t="s">
        <v>145</v>
      </c>
      <c r="D332" s="48">
        <v>2003</v>
      </c>
      <c r="E332" s="11"/>
      <c r="F332" s="11"/>
      <c r="G332" s="11">
        <v>17</v>
      </c>
      <c r="H332" s="11"/>
      <c r="I332" s="11"/>
      <c r="J332" s="11">
        <f t="shared" si="88"/>
        <v>1</v>
      </c>
      <c r="K332" s="11">
        <f t="shared" si="89"/>
        <v>0</v>
      </c>
      <c r="L332" s="11">
        <f t="shared" si="90"/>
        <v>17</v>
      </c>
      <c r="M332" s="11"/>
      <c r="N332" s="2">
        <f t="shared" si="91"/>
        <v>17</v>
      </c>
    </row>
    <row r="333" spans="1:14">
      <c r="A333" s="3"/>
      <c r="B333" s="50" t="s">
        <v>312</v>
      </c>
      <c r="C333" s="50" t="s">
        <v>145</v>
      </c>
      <c r="D333" s="48">
        <v>2004</v>
      </c>
      <c r="E333" s="11"/>
      <c r="F333" s="11"/>
      <c r="G333" s="11">
        <v>16</v>
      </c>
      <c r="H333" s="11"/>
      <c r="I333" s="11"/>
      <c r="J333" s="11">
        <f t="shared" si="88"/>
        <v>1</v>
      </c>
      <c r="K333" s="11">
        <f t="shared" si="89"/>
        <v>0</v>
      </c>
      <c r="L333" s="11">
        <f t="shared" si="90"/>
        <v>16</v>
      </c>
      <c r="M333" s="11"/>
      <c r="N333" s="2">
        <f t="shared" si="91"/>
        <v>16</v>
      </c>
    </row>
    <row r="334" spans="1:14">
      <c r="A334" s="3"/>
      <c r="B334" s="50" t="s">
        <v>313</v>
      </c>
      <c r="C334" s="50" t="s">
        <v>307</v>
      </c>
      <c r="D334" s="48">
        <v>2004</v>
      </c>
      <c r="E334" s="11"/>
      <c r="F334" s="11"/>
      <c r="G334" s="11">
        <v>15</v>
      </c>
      <c r="H334" s="11"/>
      <c r="I334" s="11"/>
      <c r="J334" s="11">
        <f t="shared" si="88"/>
        <v>1</v>
      </c>
      <c r="K334" s="11">
        <f t="shared" si="89"/>
        <v>0</v>
      </c>
      <c r="L334" s="11">
        <f t="shared" si="90"/>
        <v>15</v>
      </c>
      <c r="M334" s="11"/>
      <c r="N334" s="2">
        <f t="shared" si="91"/>
        <v>15</v>
      </c>
    </row>
    <row r="335" spans="1:14">
      <c r="A335" s="3"/>
      <c r="B335" s="50" t="s">
        <v>315</v>
      </c>
      <c r="C335" s="50" t="s">
        <v>145</v>
      </c>
      <c r="D335" s="48">
        <v>2004</v>
      </c>
      <c r="E335" s="11"/>
      <c r="F335" s="11"/>
      <c r="G335" s="11">
        <v>13</v>
      </c>
      <c r="H335" s="11"/>
      <c r="I335" s="11"/>
      <c r="J335" s="11">
        <f t="shared" si="88"/>
        <v>1</v>
      </c>
      <c r="K335" s="11">
        <f t="shared" si="89"/>
        <v>0</v>
      </c>
      <c r="L335" s="11">
        <f t="shared" si="90"/>
        <v>13</v>
      </c>
      <c r="M335" s="11"/>
      <c r="N335" s="2">
        <f t="shared" si="91"/>
        <v>13</v>
      </c>
    </row>
    <row r="336" spans="1:14">
      <c r="A336" s="9"/>
      <c r="B336" s="10"/>
      <c r="C336" s="10"/>
      <c r="D336" s="40"/>
      <c r="E336" s="13"/>
      <c r="F336" s="5"/>
      <c r="G336" s="13"/>
      <c r="H336" s="5"/>
      <c r="I336" s="5"/>
      <c r="J336" s="5"/>
      <c r="K336" s="5"/>
      <c r="L336" s="5"/>
      <c r="M336" s="5"/>
      <c r="N336" s="5"/>
    </row>
    <row r="337" spans="1:14">
      <c r="A337" s="9"/>
      <c r="B337" s="10"/>
      <c r="C337" s="10"/>
      <c r="D337" s="40"/>
      <c r="E337" s="13"/>
      <c r="F337" s="5"/>
      <c r="G337" s="13"/>
      <c r="H337" s="5"/>
      <c r="I337" s="5"/>
      <c r="J337" s="5"/>
      <c r="K337" s="5"/>
      <c r="L337" s="5"/>
      <c r="M337" s="5"/>
      <c r="N337" s="5"/>
    </row>
    <row r="338" spans="1:14" ht="18.75" customHeight="1">
      <c r="A338" s="88" t="s">
        <v>20</v>
      </c>
      <c r="B338" s="88"/>
      <c r="C338" s="88"/>
      <c r="D338" s="88"/>
      <c r="E338" s="34"/>
    </row>
    <row r="339" spans="1:14" ht="60">
      <c r="A339" s="2" t="s">
        <v>1</v>
      </c>
      <c r="B339" s="2" t="s">
        <v>2</v>
      </c>
      <c r="C339" s="2" t="s">
        <v>0</v>
      </c>
      <c r="D339" s="21" t="s">
        <v>29</v>
      </c>
      <c r="E339" s="2" t="s">
        <v>3</v>
      </c>
      <c r="F339" s="2" t="s">
        <v>4</v>
      </c>
      <c r="G339" s="2" t="s">
        <v>5</v>
      </c>
      <c r="H339" s="2" t="s">
        <v>6</v>
      </c>
      <c r="I339" s="2" t="s">
        <v>10</v>
      </c>
      <c r="J339" s="25" t="s">
        <v>21</v>
      </c>
      <c r="K339" s="25" t="s">
        <v>22</v>
      </c>
      <c r="L339" s="24" t="s">
        <v>23</v>
      </c>
      <c r="M339" s="21" t="s">
        <v>7</v>
      </c>
      <c r="N339" s="21" t="s">
        <v>8</v>
      </c>
    </row>
    <row r="340" spans="1:14" ht="15" customHeight="1">
      <c r="A340" s="70">
        <v>1</v>
      </c>
      <c r="B340" s="71" t="s">
        <v>137</v>
      </c>
      <c r="C340" s="71" t="s">
        <v>126</v>
      </c>
      <c r="D340" s="73">
        <v>2003</v>
      </c>
      <c r="E340" s="74"/>
      <c r="F340" s="74">
        <v>30</v>
      </c>
      <c r="G340" s="74">
        <v>27</v>
      </c>
      <c r="H340" s="74"/>
      <c r="I340" s="74">
        <v>25</v>
      </c>
      <c r="J340" s="74">
        <f t="shared" ref="J340:J346" si="92">COUNTIF(E340:I340,"&gt;=1")</f>
        <v>3</v>
      </c>
      <c r="K340" s="74">
        <f t="shared" ref="K340:K346" si="93">IF(J340&gt;=4,MIN(E340:I340),"0")+IF(J340&gt;=5,SMALL(E340:I340,2),"0")</f>
        <v>0</v>
      </c>
      <c r="L340" s="74">
        <f t="shared" ref="L340:L346" si="94">SUM(E340:I340)-K340</f>
        <v>82</v>
      </c>
      <c r="M340" s="74"/>
      <c r="N340" s="75">
        <f t="shared" ref="N340:N346" si="95">L340+M340</f>
        <v>82</v>
      </c>
    </row>
    <row r="341" spans="1:14" ht="15" customHeight="1">
      <c r="A341" s="70">
        <v>2</v>
      </c>
      <c r="B341" s="71" t="s">
        <v>138</v>
      </c>
      <c r="C341" s="71" t="s">
        <v>136</v>
      </c>
      <c r="D341" s="73">
        <v>2004</v>
      </c>
      <c r="E341" s="74"/>
      <c r="F341" s="74">
        <v>27</v>
      </c>
      <c r="G341" s="74">
        <v>25</v>
      </c>
      <c r="H341" s="74"/>
      <c r="I341" s="74">
        <v>27</v>
      </c>
      <c r="J341" s="74">
        <f t="shared" si="92"/>
        <v>3</v>
      </c>
      <c r="K341" s="74">
        <f t="shared" si="93"/>
        <v>0</v>
      </c>
      <c r="L341" s="74">
        <f t="shared" si="94"/>
        <v>79</v>
      </c>
      <c r="M341" s="74"/>
      <c r="N341" s="75">
        <f t="shared" si="95"/>
        <v>79</v>
      </c>
    </row>
    <row r="342" spans="1:14">
      <c r="A342" s="70">
        <v>3</v>
      </c>
      <c r="B342" s="76" t="s">
        <v>316</v>
      </c>
      <c r="C342" s="76" t="s">
        <v>202</v>
      </c>
      <c r="D342" s="78">
        <v>2003</v>
      </c>
      <c r="E342" s="74"/>
      <c r="F342" s="74"/>
      <c r="G342" s="74">
        <v>30</v>
      </c>
      <c r="H342" s="74"/>
      <c r="I342" s="74">
        <v>30</v>
      </c>
      <c r="J342" s="74">
        <f t="shared" si="92"/>
        <v>2</v>
      </c>
      <c r="K342" s="74">
        <f t="shared" si="93"/>
        <v>0</v>
      </c>
      <c r="L342" s="74">
        <f t="shared" si="94"/>
        <v>60</v>
      </c>
      <c r="M342" s="74"/>
      <c r="N342" s="75">
        <f t="shared" si="95"/>
        <v>60</v>
      </c>
    </row>
    <row r="343" spans="1:14" ht="15" customHeight="1">
      <c r="A343" s="70">
        <v>4</v>
      </c>
      <c r="B343" s="71" t="s">
        <v>70</v>
      </c>
      <c r="C343" s="71" t="s">
        <v>69</v>
      </c>
      <c r="D343" s="73">
        <v>2003</v>
      </c>
      <c r="E343" s="74">
        <v>30</v>
      </c>
      <c r="F343" s="74"/>
      <c r="G343" s="74">
        <v>19</v>
      </c>
      <c r="H343" s="74"/>
      <c r="I343" s="74"/>
      <c r="J343" s="74">
        <f t="shared" si="92"/>
        <v>2</v>
      </c>
      <c r="K343" s="74">
        <f t="shared" si="93"/>
        <v>0</v>
      </c>
      <c r="L343" s="74">
        <f t="shared" si="94"/>
        <v>49</v>
      </c>
      <c r="M343" s="74"/>
      <c r="N343" s="75">
        <f t="shared" si="95"/>
        <v>49</v>
      </c>
    </row>
    <row r="344" spans="1:14" ht="15" customHeight="1">
      <c r="A344" s="70">
        <v>5</v>
      </c>
      <c r="B344" s="71" t="s">
        <v>139</v>
      </c>
      <c r="C344" s="71" t="s">
        <v>126</v>
      </c>
      <c r="D344" s="73">
        <v>2004</v>
      </c>
      <c r="E344" s="74"/>
      <c r="F344" s="74">
        <v>25</v>
      </c>
      <c r="G344" s="74">
        <v>21</v>
      </c>
      <c r="H344" s="74"/>
      <c r="I344" s="74"/>
      <c r="J344" s="74">
        <f t="shared" si="92"/>
        <v>2</v>
      </c>
      <c r="K344" s="74">
        <f t="shared" si="93"/>
        <v>0</v>
      </c>
      <c r="L344" s="74">
        <f t="shared" si="94"/>
        <v>46</v>
      </c>
      <c r="M344" s="74"/>
      <c r="N344" s="75">
        <f t="shared" si="95"/>
        <v>46</v>
      </c>
    </row>
    <row r="345" spans="1:14">
      <c r="A345" s="70">
        <v>6</v>
      </c>
      <c r="B345" s="76" t="s">
        <v>318</v>
      </c>
      <c r="C345" s="76" t="s">
        <v>202</v>
      </c>
      <c r="D345" s="78">
        <v>2004</v>
      </c>
      <c r="E345" s="74"/>
      <c r="F345" s="74"/>
      <c r="G345" s="74">
        <v>20</v>
      </c>
      <c r="H345" s="74"/>
      <c r="I345" s="74">
        <v>23</v>
      </c>
      <c r="J345" s="74">
        <f t="shared" si="92"/>
        <v>2</v>
      </c>
      <c r="K345" s="74">
        <f t="shared" si="93"/>
        <v>0</v>
      </c>
      <c r="L345" s="74">
        <f t="shared" si="94"/>
        <v>43</v>
      </c>
      <c r="M345" s="74"/>
      <c r="N345" s="75">
        <f t="shared" si="95"/>
        <v>43</v>
      </c>
    </row>
    <row r="346" spans="1:14">
      <c r="A346" s="61">
        <v>7</v>
      </c>
      <c r="B346" s="50" t="s">
        <v>319</v>
      </c>
      <c r="C346" s="50" t="s">
        <v>202</v>
      </c>
      <c r="D346" s="48">
        <v>2004</v>
      </c>
      <c r="E346" s="11"/>
      <c r="F346" s="11"/>
      <c r="G346" s="11">
        <v>18</v>
      </c>
      <c r="H346" s="11"/>
      <c r="I346" s="11">
        <v>21</v>
      </c>
      <c r="J346" s="11">
        <f t="shared" si="92"/>
        <v>2</v>
      </c>
      <c r="K346" s="11">
        <f t="shared" si="93"/>
        <v>0</v>
      </c>
      <c r="L346" s="11">
        <f t="shared" si="94"/>
        <v>39</v>
      </c>
      <c r="M346" s="11"/>
      <c r="N346" s="2">
        <f t="shared" si="95"/>
        <v>39</v>
      </c>
    </row>
    <row r="347" spans="1:14">
      <c r="A347" s="61">
        <v>8</v>
      </c>
      <c r="B347" s="50" t="s">
        <v>331</v>
      </c>
      <c r="C347" s="50" t="s">
        <v>332</v>
      </c>
      <c r="D347" s="48">
        <v>2004</v>
      </c>
      <c r="E347" s="11">
        <v>27</v>
      </c>
      <c r="F347" s="11"/>
      <c r="G347" s="11">
        <v>8</v>
      </c>
      <c r="H347" s="11"/>
      <c r="I347" s="11"/>
      <c r="J347" s="11">
        <f t="shared" ref="J347:J366" si="96">COUNTIF(E347:I347,"&gt;=1")</f>
        <v>2</v>
      </c>
      <c r="K347" s="11">
        <f t="shared" ref="K347:K366" si="97">IF(J347&gt;=4,MIN(E347:I347),"0")+IF(J347&gt;=5,SMALL(E347:I347,2),"0")</f>
        <v>0</v>
      </c>
      <c r="L347" s="11">
        <f t="shared" ref="L347:L366" si="98">SUM(E347:I347)-K347</f>
        <v>35</v>
      </c>
      <c r="M347" s="11"/>
      <c r="N347" s="2">
        <f t="shared" ref="N347:N366" si="99">L347+M347</f>
        <v>35</v>
      </c>
    </row>
    <row r="348" spans="1:14">
      <c r="A348" s="61">
        <v>9</v>
      </c>
      <c r="B348" s="50" t="s">
        <v>323</v>
      </c>
      <c r="C348" s="50" t="s">
        <v>32</v>
      </c>
      <c r="D348" s="48">
        <v>2004</v>
      </c>
      <c r="E348" s="11"/>
      <c r="F348" s="11"/>
      <c r="G348" s="11">
        <v>15</v>
      </c>
      <c r="H348" s="11"/>
      <c r="I348" s="11">
        <v>20</v>
      </c>
      <c r="J348" s="11">
        <f t="shared" si="96"/>
        <v>2</v>
      </c>
      <c r="K348" s="11">
        <f t="shared" si="97"/>
        <v>0</v>
      </c>
      <c r="L348" s="11">
        <f t="shared" si="98"/>
        <v>35</v>
      </c>
      <c r="M348" s="11"/>
      <c r="N348" s="2">
        <f t="shared" si="99"/>
        <v>35</v>
      </c>
    </row>
    <row r="349" spans="1:14">
      <c r="A349" s="3"/>
      <c r="B349" s="50" t="s">
        <v>361</v>
      </c>
      <c r="C349" s="50" t="s">
        <v>199</v>
      </c>
      <c r="D349" s="48">
        <v>2004</v>
      </c>
      <c r="E349" s="11"/>
      <c r="F349" s="11"/>
      <c r="G349" s="11"/>
      <c r="H349" s="11">
        <v>30</v>
      </c>
      <c r="I349" s="11"/>
      <c r="J349" s="11">
        <f t="shared" si="96"/>
        <v>1</v>
      </c>
      <c r="K349" s="11">
        <f t="shared" si="97"/>
        <v>0</v>
      </c>
      <c r="L349" s="11">
        <f t="shared" si="98"/>
        <v>30</v>
      </c>
      <c r="M349" s="11"/>
      <c r="N349" s="2">
        <f t="shared" si="99"/>
        <v>30</v>
      </c>
    </row>
    <row r="350" spans="1:14">
      <c r="A350" s="3"/>
      <c r="B350" s="50" t="s">
        <v>364</v>
      </c>
      <c r="C350" s="50" t="s">
        <v>152</v>
      </c>
      <c r="D350" s="48">
        <v>2003</v>
      </c>
      <c r="E350" s="11"/>
      <c r="F350" s="11"/>
      <c r="G350" s="11"/>
      <c r="H350" s="11">
        <v>27</v>
      </c>
      <c r="I350" s="11"/>
      <c r="J350" s="11">
        <f t="shared" si="96"/>
        <v>1</v>
      </c>
      <c r="K350" s="11">
        <f t="shared" si="97"/>
        <v>0</v>
      </c>
      <c r="L350" s="11">
        <f t="shared" si="98"/>
        <v>27</v>
      </c>
      <c r="M350" s="11"/>
      <c r="N350" s="2">
        <f t="shared" si="99"/>
        <v>27</v>
      </c>
    </row>
    <row r="351" spans="1:14">
      <c r="A351" s="3"/>
      <c r="B351" s="50" t="s">
        <v>363</v>
      </c>
      <c r="C351" s="4" t="s">
        <v>362</v>
      </c>
      <c r="D351" s="48">
        <v>2004</v>
      </c>
      <c r="E351" s="11"/>
      <c r="F351" s="11"/>
      <c r="G351" s="11"/>
      <c r="H351" s="11">
        <v>25</v>
      </c>
      <c r="I351" s="11"/>
      <c r="J351" s="11">
        <f t="shared" si="96"/>
        <v>1</v>
      </c>
      <c r="K351" s="11">
        <f t="shared" si="97"/>
        <v>0</v>
      </c>
      <c r="L351" s="11">
        <f t="shared" si="98"/>
        <v>25</v>
      </c>
      <c r="M351" s="11"/>
      <c r="N351" s="2">
        <f t="shared" si="99"/>
        <v>25</v>
      </c>
    </row>
    <row r="352" spans="1:14">
      <c r="A352" s="3"/>
      <c r="B352" s="4" t="s">
        <v>140</v>
      </c>
      <c r="C352" s="4" t="s">
        <v>133</v>
      </c>
      <c r="D352" s="37">
        <v>2003</v>
      </c>
      <c r="E352" s="11"/>
      <c r="F352" s="11">
        <v>23</v>
      </c>
      <c r="G352" s="11"/>
      <c r="H352" s="11"/>
      <c r="I352" s="11"/>
      <c r="J352" s="11">
        <f t="shared" si="96"/>
        <v>1</v>
      </c>
      <c r="K352" s="11">
        <f t="shared" si="97"/>
        <v>0</v>
      </c>
      <c r="L352" s="11">
        <f t="shared" si="98"/>
        <v>23</v>
      </c>
      <c r="M352" s="11"/>
      <c r="N352" s="2">
        <f t="shared" si="99"/>
        <v>23</v>
      </c>
    </row>
    <row r="353" spans="1:14">
      <c r="A353" s="3"/>
      <c r="B353" s="50" t="s">
        <v>317</v>
      </c>
      <c r="C353" s="50" t="s">
        <v>307</v>
      </c>
      <c r="D353" s="48">
        <v>2003</v>
      </c>
      <c r="E353" s="11"/>
      <c r="F353" s="11"/>
      <c r="G353" s="11">
        <v>23</v>
      </c>
      <c r="H353" s="11"/>
      <c r="I353" s="11"/>
      <c r="J353" s="11">
        <f t="shared" si="96"/>
        <v>1</v>
      </c>
      <c r="K353" s="11">
        <f t="shared" si="97"/>
        <v>0</v>
      </c>
      <c r="L353" s="11">
        <f t="shared" si="98"/>
        <v>23</v>
      </c>
      <c r="M353" s="11"/>
      <c r="N353" s="2">
        <f t="shared" si="99"/>
        <v>23</v>
      </c>
    </row>
    <row r="354" spans="1:14">
      <c r="A354" s="3"/>
      <c r="B354" s="4" t="s">
        <v>142</v>
      </c>
      <c r="C354" s="4" t="s">
        <v>141</v>
      </c>
      <c r="D354" s="37">
        <v>2003</v>
      </c>
      <c r="E354" s="11"/>
      <c r="F354" s="11">
        <v>21</v>
      </c>
      <c r="G354" s="11"/>
      <c r="H354" s="11"/>
      <c r="I354" s="11"/>
      <c r="J354" s="11">
        <f t="shared" si="96"/>
        <v>1</v>
      </c>
      <c r="K354" s="11">
        <f t="shared" si="97"/>
        <v>0</v>
      </c>
      <c r="L354" s="11">
        <f t="shared" si="98"/>
        <v>21</v>
      </c>
      <c r="M354" s="11"/>
      <c r="N354" s="2">
        <f t="shared" si="99"/>
        <v>21</v>
      </c>
    </row>
    <row r="355" spans="1:14">
      <c r="A355" s="3"/>
      <c r="B355" s="4" t="s">
        <v>402</v>
      </c>
      <c r="C355" s="4" t="s">
        <v>136</v>
      </c>
      <c r="D355" s="48">
        <v>2003</v>
      </c>
      <c r="E355" s="11"/>
      <c r="F355" s="11"/>
      <c r="G355" s="11"/>
      <c r="H355" s="11"/>
      <c r="I355" s="11">
        <v>19</v>
      </c>
      <c r="J355" s="11">
        <f t="shared" si="96"/>
        <v>1</v>
      </c>
      <c r="K355" s="11">
        <f t="shared" si="97"/>
        <v>0</v>
      </c>
      <c r="L355" s="11">
        <f t="shared" si="98"/>
        <v>19</v>
      </c>
      <c r="M355" s="11"/>
      <c r="N355" s="2">
        <f t="shared" si="99"/>
        <v>19</v>
      </c>
    </row>
    <row r="356" spans="1:14">
      <c r="A356" s="3"/>
      <c r="B356" s="50" t="s">
        <v>403</v>
      </c>
      <c r="C356" s="50" t="s">
        <v>32</v>
      </c>
      <c r="D356" s="48">
        <v>2003</v>
      </c>
      <c r="E356" s="11"/>
      <c r="F356" s="11"/>
      <c r="G356" s="11"/>
      <c r="H356" s="11"/>
      <c r="I356" s="11">
        <v>18</v>
      </c>
      <c r="J356" s="11">
        <f t="shared" si="96"/>
        <v>1</v>
      </c>
      <c r="K356" s="11">
        <f t="shared" si="97"/>
        <v>0</v>
      </c>
      <c r="L356" s="11">
        <f t="shared" si="98"/>
        <v>18</v>
      </c>
      <c r="M356" s="11"/>
      <c r="N356" s="2">
        <f t="shared" si="99"/>
        <v>18</v>
      </c>
    </row>
    <row r="357" spans="1:14">
      <c r="A357" s="3"/>
      <c r="B357" s="50" t="s">
        <v>320</v>
      </c>
      <c r="C357" s="50" t="s">
        <v>321</v>
      </c>
      <c r="D357" s="48">
        <v>2003</v>
      </c>
      <c r="E357" s="11"/>
      <c r="F357" s="11"/>
      <c r="G357" s="11">
        <v>17</v>
      </c>
      <c r="H357" s="11"/>
      <c r="I357" s="11"/>
      <c r="J357" s="11">
        <f t="shared" si="96"/>
        <v>1</v>
      </c>
      <c r="K357" s="11">
        <f t="shared" si="97"/>
        <v>0</v>
      </c>
      <c r="L357" s="11">
        <f t="shared" si="98"/>
        <v>17</v>
      </c>
      <c r="M357" s="11"/>
      <c r="N357" s="2">
        <f t="shared" si="99"/>
        <v>17</v>
      </c>
    </row>
    <row r="358" spans="1:14">
      <c r="A358" s="3"/>
      <c r="B358" s="50" t="s">
        <v>322</v>
      </c>
      <c r="C358" s="50" t="s">
        <v>188</v>
      </c>
      <c r="D358" s="48">
        <v>2004</v>
      </c>
      <c r="E358" s="11"/>
      <c r="F358" s="11"/>
      <c r="G358" s="11">
        <v>16</v>
      </c>
      <c r="H358" s="11"/>
      <c r="I358" s="11"/>
      <c r="J358" s="11">
        <f t="shared" si="96"/>
        <v>1</v>
      </c>
      <c r="K358" s="11">
        <f t="shared" si="97"/>
        <v>0</v>
      </c>
      <c r="L358" s="11">
        <f t="shared" si="98"/>
        <v>16</v>
      </c>
      <c r="M358" s="11"/>
      <c r="N358" s="2">
        <f t="shared" si="99"/>
        <v>16</v>
      </c>
    </row>
    <row r="359" spans="1:14">
      <c r="A359" s="3"/>
      <c r="B359" s="50" t="s">
        <v>325</v>
      </c>
      <c r="C359" s="53" t="s">
        <v>324</v>
      </c>
      <c r="D359" s="48">
        <v>2004</v>
      </c>
      <c r="E359" s="11"/>
      <c r="F359" s="11"/>
      <c r="G359" s="11">
        <v>14</v>
      </c>
      <c r="H359" s="11"/>
      <c r="I359" s="11"/>
      <c r="J359" s="11">
        <f t="shared" si="96"/>
        <v>1</v>
      </c>
      <c r="K359" s="11">
        <f t="shared" si="97"/>
        <v>0</v>
      </c>
      <c r="L359" s="11">
        <f t="shared" si="98"/>
        <v>14</v>
      </c>
      <c r="M359" s="11"/>
      <c r="N359" s="2">
        <f t="shared" si="99"/>
        <v>14</v>
      </c>
    </row>
    <row r="360" spans="1:14">
      <c r="A360" s="3"/>
      <c r="B360" s="50" t="s">
        <v>326</v>
      </c>
      <c r="C360" s="50" t="s">
        <v>126</v>
      </c>
      <c r="D360" s="48">
        <v>2004</v>
      </c>
      <c r="E360" s="11"/>
      <c r="F360" s="11"/>
      <c r="G360" s="11">
        <v>13</v>
      </c>
      <c r="H360" s="11"/>
      <c r="I360" s="11"/>
      <c r="J360" s="11">
        <f t="shared" si="96"/>
        <v>1</v>
      </c>
      <c r="K360" s="11">
        <f t="shared" si="97"/>
        <v>0</v>
      </c>
      <c r="L360" s="11">
        <f t="shared" si="98"/>
        <v>13</v>
      </c>
      <c r="M360" s="11"/>
      <c r="N360" s="2">
        <f t="shared" si="99"/>
        <v>13</v>
      </c>
    </row>
    <row r="361" spans="1:14">
      <c r="A361" s="3"/>
      <c r="B361" s="50" t="s">
        <v>327</v>
      </c>
      <c r="C361" s="50" t="s">
        <v>145</v>
      </c>
      <c r="D361" s="48">
        <v>2004</v>
      </c>
      <c r="E361" s="11"/>
      <c r="F361" s="11"/>
      <c r="G361" s="11">
        <v>12</v>
      </c>
      <c r="H361" s="11"/>
      <c r="I361" s="11"/>
      <c r="J361" s="11">
        <f t="shared" si="96"/>
        <v>1</v>
      </c>
      <c r="K361" s="11">
        <f t="shared" si="97"/>
        <v>0</v>
      </c>
      <c r="L361" s="11">
        <f t="shared" si="98"/>
        <v>12</v>
      </c>
      <c r="M361" s="11"/>
      <c r="N361" s="2">
        <f t="shared" si="99"/>
        <v>12</v>
      </c>
    </row>
    <row r="362" spans="1:14">
      <c r="A362" s="3"/>
      <c r="B362" s="50" t="s">
        <v>328</v>
      </c>
      <c r="C362" s="50" t="s">
        <v>164</v>
      </c>
      <c r="D362" s="48">
        <v>2003</v>
      </c>
      <c r="E362" s="11"/>
      <c r="F362" s="11"/>
      <c r="G362" s="11">
        <v>11</v>
      </c>
      <c r="H362" s="11"/>
      <c r="I362" s="11"/>
      <c r="J362" s="11">
        <f t="shared" si="96"/>
        <v>1</v>
      </c>
      <c r="K362" s="11">
        <f t="shared" si="97"/>
        <v>0</v>
      </c>
      <c r="L362" s="11">
        <f t="shared" si="98"/>
        <v>11</v>
      </c>
      <c r="M362" s="11"/>
      <c r="N362" s="2">
        <f t="shared" si="99"/>
        <v>11</v>
      </c>
    </row>
    <row r="363" spans="1:14">
      <c r="A363" s="3"/>
      <c r="B363" s="50" t="s">
        <v>329</v>
      </c>
      <c r="C363" s="50" t="s">
        <v>202</v>
      </c>
      <c r="D363" s="48">
        <v>2003</v>
      </c>
      <c r="E363" s="11"/>
      <c r="F363" s="11"/>
      <c r="G363" s="11">
        <v>10</v>
      </c>
      <c r="H363" s="11"/>
      <c r="I363" s="11"/>
      <c r="J363" s="11">
        <f t="shared" si="96"/>
        <v>1</v>
      </c>
      <c r="K363" s="11">
        <f t="shared" si="97"/>
        <v>0</v>
      </c>
      <c r="L363" s="11">
        <f t="shared" si="98"/>
        <v>10</v>
      </c>
      <c r="M363" s="11"/>
      <c r="N363" s="2">
        <f t="shared" si="99"/>
        <v>10</v>
      </c>
    </row>
    <row r="364" spans="1:14">
      <c r="A364" s="3"/>
      <c r="B364" s="50" t="s">
        <v>330</v>
      </c>
      <c r="C364" s="50" t="s">
        <v>145</v>
      </c>
      <c r="D364" s="48">
        <v>2004</v>
      </c>
      <c r="E364" s="11"/>
      <c r="F364" s="11"/>
      <c r="G364" s="11">
        <v>9</v>
      </c>
      <c r="H364" s="11"/>
      <c r="I364" s="11"/>
      <c r="J364" s="11">
        <f t="shared" si="96"/>
        <v>1</v>
      </c>
      <c r="K364" s="11">
        <f t="shared" si="97"/>
        <v>0</v>
      </c>
      <c r="L364" s="11">
        <f t="shared" si="98"/>
        <v>9</v>
      </c>
      <c r="M364" s="11"/>
      <c r="N364" s="2">
        <f t="shared" si="99"/>
        <v>9</v>
      </c>
    </row>
    <row r="365" spans="1:14">
      <c r="A365" s="3"/>
      <c r="B365" s="50" t="s">
        <v>333</v>
      </c>
      <c r="C365" s="50" t="s">
        <v>188</v>
      </c>
      <c r="D365" s="48">
        <v>2003</v>
      </c>
      <c r="E365" s="11"/>
      <c r="F365" s="11"/>
      <c r="G365" s="11">
        <v>7</v>
      </c>
      <c r="H365" s="11"/>
      <c r="I365" s="11"/>
      <c r="J365" s="11">
        <f t="shared" si="96"/>
        <v>1</v>
      </c>
      <c r="K365" s="11">
        <f t="shared" si="97"/>
        <v>0</v>
      </c>
      <c r="L365" s="11">
        <f t="shared" si="98"/>
        <v>7</v>
      </c>
      <c r="M365" s="11"/>
      <c r="N365" s="2">
        <f t="shared" si="99"/>
        <v>7</v>
      </c>
    </row>
    <row r="366" spans="1:14">
      <c r="A366" s="3"/>
      <c r="B366" s="50" t="s">
        <v>334</v>
      </c>
      <c r="C366" s="50" t="s">
        <v>118</v>
      </c>
      <c r="D366" s="48">
        <v>2004</v>
      </c>
      <c r="E366" s="11"/>
      <c r="F366" s="11"/>
      <c r="G366" s="11">
        <v>6</v>
      </c>
      <c r="H366" s="11"/>
      <c r="I366" s="11"/>
      <c r="J366" s="11">
        <f t="shared" si="96"/>
        <v>1</v>
      </c>
      <c r="K366" s="11">
        <f t="shared" si="97"/>
        <v>0</v>
      </c>
      <c r="L366" s="11">
        <f t="shared" si="98"/>
        <v>6</v>
      </c>
      <c r="M366" s="11"/>
      <c r="N366" s="2">
        <f t="shared" si="99"/>
        <v>6</v>
      </c>
    </row>
    <row r="367" spans="1:14">
      <c r="A367" s="9"/>
      <c r="B367" s="10"/>
      <c r="C367" s="10"/>
      <c r="D367" s="40"/>
      <c r="E367" s="13"/>
      <c r="F367" s="5"/>
      <c r="G367" s="13"/>
      <c r="H367" s="5"/>
      <c r="I367" s="5"/>
      <c r="J367" s="5"/>
      <c r="K367" s="5"/>
      <c r="L367" s="5"/>
      <c r="M367" s="5"/>
      <c r="N367" s="5"/>
    </row>
    <row r="368" spans="1:14">
      <c r="A368" s="9"/>
      <c r="B368" s="10"/>
      <c r="C368" s="10"/>
      <c r="D368" s="40"/>
      <c r="E368" s="13"/>
      <c r="F368" s="5"/>
      <c r="G368" s="13"/>
      <c r="H368" s="5"/>
      <c r="I368" s="5"/>
      <c r="J368" s="5"/>
      <c r="K368" s="5"/>
      <c r="L368" s="5"/>
      <c r="M368" s="5"/>
      <c r="N368" s="5"/>
    </row>
  </sheetData>
  <sortState ref="B40:N47">
    <sortCondition descending="1" ref="N497:N504"/>
  </sortState>
  <mergeCells count="13">
    <mergeCell ref="A338:D338"/>
    <mergeCell ref="A316:D316"/>
    <mergeCell ref="A274:D274"/>
    <mergeCell ref="A237:D237"/>
    <mergeCell ref="A209:D209"/>
    <mergeCell ref="C2:H8"/>
    <mergeCell ref="A10:N10"/>
    <mergeCell ref="A13:D13"/>
    <mergeCell ref="A55:D55"/>
    <mergeCell ref="A163:D163"/>
    <mergeCell ref="A125:D125"/>
    <mergeCell ref="A87:D87"/>
    <mergeCell ref="A12:N12"/>
  </mergeCells>
  <printOptions horizontalCentered="1"/>
  <pageMargins left="0.31496062992125984" right="0.31496062992125984" top="0.39370078740157483" bottom="0.39370078740157483" header="0.31496062992125984" footer="0.31496062992125984"/>
  <pageSetup paperSize="9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02"/>
  <sheetViews>
    <sheetView zoomScale="90" zoomScaleNormal="90" workbookViewId="0"/>
  </sheetViews>
  <sheetFormatPr defaultRowHeight="14.25"/>
  <cols>
    <col min="1" max="1" width="6" customWidth="1"/>
    <col min="2" max="2" width="34" customWidth="1"/>
    <col min="3" max="12" width="7.625" customWidth="1"/>
  </cols>
  <sheetData>
    <row r="1" spans="1:13" s="1" customFormat="1" ht="14.25" customHeight="1">
      <c r="G1" s="17"/>
    </row>
    <row r="2" spans="1:13" s="1" customFormat="1" ht="14.25" customHeight="1">
      <c r="C2" s="86" t="s">
        <v>366</v>
      </c>
      <c r="D2" s="86"/>
      <c r="E2" s="86"/>
      <c r="F2" s="86"/>
      <c r="G2" s="86"/>
      <c r="H2" s="86"/>
      <c r="I2" s="27"/>
      <c r="J2" s="27"/>
      <c r="K2" s="27"/>
      <c r="L2" s="27"/>
      <c r="M2" s="27"/>
    </row>
    <row r="3" spans="1:13" s="1" customFormat="1" ht="14.25" customHeight="1">
      <c r="C3" s="86"/>
      <c r="D3" s="86"/>
      <c r="E3" s="86"/>
      <c r="F3" s="86"/>
      <c r="G3" s="86"/>
      <c r="H3" s="86"/>
      <c r="I3" s="27"/>
      <c r="J3" s="27"/>
      <c r="K3" s="27"/>
      <c r="L3" s="27"/>
      <c r="M3" s="27"/>
    </row>
    <row r="4" spans="1:13" s="1" customFormat="1" ht="14.25" customHeight="1">
      <c r="C4" s="86"/>
      <c r="D4" s="86"/>
      <c r="E4" s="86"/>
      <c r="F4" s="86"/>
      <c r="G4" s="86"/>
      <c r="H4" s="86"/>
      <c r="I4" s="27"/>
      <c r="J4" s="27"/>
      <c r="K4" s="27"/>
      <c r="L4" s="27"/>
      <c r="M4" s="27"/>
    </row>
    <row r="5" spans="1:13" s="1" customFormat="1" ht="14.25" customHeight="1">
      <c r="C5" s="86"/>
      <c r="D5" s="86"/>
      <c r="E5" s="86"/>
      <c r="F5" s="86"/>
      <c r="G5" s="86"/>
      <c r="H5" s="86"/>
      <c r="I5" s="27"/>
      <c r="J5" s="27"/>
      <c r="K5" s="27"/>
      <c r="L5" s="27"/>
      <c r="M5" s="27"/>
    </row>
    <row r="6" spans="1:13" s="1" customFormat="1" ht="14.25" customHeight="1">
      <c r="C6" s="86"/>
      <c r="D6" s="86"/>
      <c r="E6" s="86"/>
      <c r="F6" s="86"/>
      <c r="G6" s="86"/>
      <c r="H6" s="86"/>
      <c r="I6" s="27"/>
      <c r="J6" s="27"/>
      <c r="K6" s="27"/>
      <c r="L6" s="27"/>
      <c r="M6" s="27"/>
    </row>
    <row r="7" spans="1:13" s="1" customFormat="1" ht="14.25" customHeight="1">
      <c r="C7" s="86"/>
      <c r="D7" s="86"/>
      <c r="E7" s="86"/>
      <c r="F7" s="86"/>
      <c r="G7" s="86"/>
      <c r="H7" s="86"/>
      <c r="I7" s="27"/>
      <c r="J7" s="27"/>
      <c r="K7" s="27"/>
      <c r="L7" s="27"/>
      <c r="M7" s="27"/>
    </row>
    <row r="8" spans="1:13" s="1" customFormat="1" ht="14.25" customHeight="1">
      <c r="C8" s="86"/>
      <c r="D8" s="86"/>
      <c r="E8" s="86"/>
      <c r="F8" s="86"/>
      <c r="G8" s="86"/>
      <c r="H8" s="86"/>
      <c r="I8" s="27"/>
      <c r="J8" s="27"/>
      <c r="K8" s="27"/>
      <c r="L8" s="27"/>
      <c r="M8" s="27"/>
    </row>
    <row r="9" spans="1:13" s="1" customFormat="1" ht="14.25" customHeight="1">
      <c r="C9" s="22"/>
      <c r="D9" s="22"/>
      <c r="E9" s="22"/>
      <c r="F9" s="22"/>
      <c r="G9" s="16"/>
      <c r="H9" s="7"/>
      <c r="I9" s="7"/>
      <c r="J9" s="7"/>
      <c r="K9" s="7"/>
      <c r="L9" s="7"/>
    </row>
    <row r="10" spans="1:13" s="1" customFormat="1" ht="15.75" customHeight="1">
      <c r="A10" s="87" t="s">
        <v>103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15"/>
    </row>
    <row r="11" spans="1:13" s="1" customFormat="1" ht="15">
      <c r="C11" s="22"/>
      <c r="D11" s="22"/>
      <c r="E11" s="22"/>
      <c r="F11" s="22"/>
      <c r="G11" s="16"/>
      <c r="H11" s="22"/>
      <c r="I11" s="22"/>
      <c r="J11" s="22"/>
      <c r="K11" s="22"/>
      <c r="L11" s="22"/>
    </row>
    <row r="12" spans="1:13" s="1" customFormat="1" ht="18.75" customHeight="1">
      <c r="A12" s="88" t="s">
        <v>11</v>
      </c>
      <c r="B12" s="88"/>
      <c r="C12" s="29"/>
      <c r="D12" s="29"/>
      <c r="F12" s="17"/>
    </row>
    <row r="13" spans="1:13" ht="15">
      <c r="A13" s="2" t="s">
        <v>1</v>
      </c>
      <c r="B13" s="2" t="s">
        <v>0</v>
      </c>
      <c r="C13" s="90" t="s">
        <v>3</v>
      </c>
      <c r="D13" s="90"/>
      <c r="E13" s="90" t="s">
        <v>4</v>
      </c>
      <c r="F13" s="90"/>
      <c r="G13" s="90" t="s">
        <v>5</v>
      </c>
      <c r="H13" s="90"/>
      <c r="I13" s="90" t="s">
        <v>6</v>
      </c>
      <c r="J13" s="90"/>
      <c r="K13" s="90" t="s">
        <v>10</v>
      </c>
      <c r="L13" s="90"/>
    </row>
    <row r="14" spans="1:13" ht="60">
      <c r="A14" s="2"/>
      <c r="B14" s="2"/>
      <c r="C14" s="21" t="s">
        <v>26</v>
      </c>
      <c r="D14" s="33" t="s">
        <v>27</v>
      </c>
      <c r="E14" s="21" t="s">
        <v>26</v>
      </c>
      <c r="F14" s="33" t="s">
        <v>27</v>
      </c>
      <c r="G14" s="21" t="s">
        <v>26</v>
      </c>
      <c r="H14" s="33" t="s">
        <v>27</v>
      </c>
      <c r="I14" s="21" t="s">
        <v>26</v>
      </c>
      <c r="J14" s="33" t="s">
        <v>27</v>
      </c>
      <c r="K14" s="21" t="s">
        <v>26</v>
      </c>
      <c r="L14" s="33" t="s">
        <v>27</v>
      </c>
    </row>
    <row r="15" spans="1:13" ht="15">
      <c r="A15" s="64"/>
      <c r="B15" s="4" t="s">
        <v>32</v>
      </c>
      <c r="C15" s="14">
        <f>SUM('Classifica Individuale'!E16,'Classifica Individuale'!E15,'Classifica Individuale'!E18)</f>
        <v>75</v>
      </c>
      <c r="D15" s="28">
        <v>30</v>
      </c>
      <c r="E15" s="11">
        <f>SUM('Classifica Individuale'!F15,'Classifica Individuale'!F16,'Classifica Individuale'!F18)</f>
        <v>30</v>
      </c>
      <c r="F15" s="28">
        <v>30</v>
      </c>
      <c r="G15" s="11">
        <f>SUM('Classifica Individuale'!G15,'Classifica Individuale'!G16,'Classifica Individuale'!G18,'Classifica Individuale'!G19)</f>
        <v>75</v>
      </c>
      <c r="H15" s="28">
        <v>25</v>
      </c>
      <c r="I15" s="11">
        <f>SUM('Classifica Individuale'!H15,'Classifica Individuale'!H16,'Classifica Individuale'!H18,'Classifica Individuale'!H19)</f>
        <v>48</v>
      </c>
      <c r="J15" s="28">
        <v>27</v>
      </c>
      <c r="K15" s="11">
        <f>SUM('Classifica Individuale'!I15,'Classifica Individuale'!I16,'Classifica Individuale'!I18,'Classifica Individuale'!I19)</f>
        <v>105</v>
      </c>
      <c r="L15" s="28">
        <v>30</v>
      </c>
    </row>
    <row r="16" spans="1:13" ht="15" customHeight="1">
      <c r="A16" s="65"/>
      <c r="B16" s="51" t="s">
        <v>161</v>
      </c>
      <c r="C16" s="14"/>
      <c r="D16" s="28"/>
      <c r="E16" s="11"/>
      <c r="F16" s="28"/>
      <c r="G16" s="11">
        <f>SUM('Classifica Individuale'!G43)</f>
        <v>6</v>
      </c>
      <c r="H16" s="28">
        <v>17</v>
      </c>
      <c r="I16" s="11">
        <f>SUM('Classifica Individuale'!H26,'Classifica Individuale'!H29,'Classifica Individuale'!H43)</f>
        <v>48</v>
      </c>
      <c r="J16" s="28">
        <v>30</v>
      </c>
      <c r="K16" s="11"/>
      <c r="L16" s="28"/>
    </row>
    <row r="17" spans="1:12" ht="15">
      <c r="A17" s="66"/>
      <c r="B17" s="52" t="s">
        <v>34</v>
      </c>
      <c r="C17" s="14">
        <f>SUM('Classifica Individuale'!E20)</f>
        <v>27</v>
      </c>
      <c r="D17" s="28">
        <v>25</v>
      </c>
      <c r="E17" s="14"/>
      <c r="F17" s="28"/>
      <c r="G17" s="11">
        <f>SUM('Classifica Individuale'!G20)</f>
        <v>20</v>
      </c>
      <c r="H17" s="28">
        <v>20</v>
      </c>
      <c r="I17" s="11"/>
      <c r="J17" s="28"/>
      <c r="K17" s="11"/>
      <c r="L17" s="28"/>
    </row>
    <row r="18" spans="1:12" ht="15" customHeight="1">
      <c r="A18" s="65"/>
      <c r="B18" s="49" t="s">
        <v>147</v>
      </c>
      <c r="C18" s="14"/>
      <c r="D18" s="28"/>
      <c r="E18" s="11"/>
      <c r="F18" s="28"/>
      <c r="G18" s="11">
        <f>SUM('Classifica Individuale'!G17)</f>
        <v>27</v>
      </c>
      <c r="H18" s="28">
        <v>21</v>
      </c>
      <c r="I18" s="11">
        <f>SUM('Classifica Individuale'!H17)</f>
        <v>30</v>
      </c>
      <c r="J18" s="28">
        <v>23</v>
      </c>
      <c r="K18" s="18"/>
      <c r="L18" s="31"/>
    </row>
    <row r="19" spans="1:12" ht="15" customHeight="1">
      <c r="A19" s="65"/>
      <c r="B19" s="50" t="s">
        <v>167</v>
      </c>
      <c r="C19" s="14"/>
      <c r="D19" s="28"/>
      <c r="E19" s="11"/>
      <c r="F19" s="28"/>
      <c r="G19" s="11">
        <f>SUM('Classifica Individuale'!G22,'Classifica Individuale'!G23)</f>
        <v>4</v>
      </c>
      <c r="H19" s="28">
        <v>16</v>
      </c>
      <c r="I19" s="11">
        <f>SUM('Classifica Individuale'!H22,'Classifica Individuale'!H23)</f>
        <v>39</v>
      </c>
      <c r="J19" s="28">
        <v>25</v>
      </c>
      <c r="K19" s="11"/>
      <c r="L19" s="28"/>
    </row>
    <row r="20" spans="1:12" ht="15">
      <c r="A20" s="65"/>
      <c r="B20" s="52" t="s">
        <v>38</v>
      </c>
      <c r="C20" s="14">
        <f>SUM('Classifica Individuale'!E21)</f>
        <v>21</v>
      </c>
      <c r="D20" s="28">
        <v>21</v>
      </c>
      <c r="E20" s="14"/>
      <c r="F20" s="28"/>
      <c r="G20" s="11">
        <f>SUM('Classifica Individuale'!G21)</f>
        <v>11</v>
      </c>
      <c r="H20" s="28">
        <v>19</v>
      </c>
      <c r="I20" s="11"/>
      <c r="J20" s="28"/>
      <c r="K20" s="11"/>
      <c r="L20" s="28"/>
    </row>
    <row r="21" spans="1:12" ht="15" customHeight="1">
      <c r="A21" s="65"/>
      <c r="B21" s="49" t="s">
        <v>145</v>
      </c>
      <c r="C21" s="14"/>
      <c r="D21" s="28"/>
      <c r="E21" s="11"/>
      <c r="F21" s="28"/>
      <c r="G21" s="11">
        <f>SUM('Classifica Individuale'!G24,'Classifica Individuale'!G28,'Classifica Individuale'!G32,'Classifica Individuale'!G42,'Classifica Individuale'!G46,'Classifica Individuale'!G47,'Classifica Individuale'!G48,'Classifica Individuale'!G51)</f>
        <v>82</v>
      </c>
      <c r="H21" s="28">
        <v>30</v>
      </c>
      <c r="I21" s="11"/>
      <c r="J21" s="28"/>
      <c r="K21" s="11"/>
      <c r="L21" s="28"/>
    </row>
    <row r="22" spans="1:12" ht="15">
      <c r="A22" s="66"/>
      <c r="B22" s="51" t="s">
        <v>41</v>
      </c>
      <c r="C22" s="14">
        <f>SUM('Classifica Individuale'!E31,'Classifica Individuale'!E33)</f>
        <v>37</v>
      </c>
      <c r="D22" s="28">
        <v>27</v>
      </c>
      <c r="E22" s="14"/>
      <c r="F22" s="28"/>
      <c r="G22" s="14"/>
      <c r="H22" s="28"/>
      <c r="I22" s="14"/>
      <c r="J22" s="28"/>
      <c r="K22" s="11"/>
      <c r="L22" s="28"/>
    </row>
    <row r="23" spans="1:12" ht="15">
      <c r="A23" s="65"/>
      <c r="B23" s="4" t="s">
        <v>123</v>
      </c>
      <c r="C23" s="14"/>
      <c r="D23" s="28"/>
      <c r="E23" s="14">
        <f>SUM('Classifica Individuale'!F25)</f>
        <v>27</v>
      </c>
      <c r="F23" s="28">
        <v>27</v>
      </c>
      <c r="G23" s="11"/>
      <c r="H23" s="28"/>
      <c r="I23" s="11"/>
      <c r="J23" s="28"/>
      <c r="K23" s="11"/>
      <c r="L23" s="28"/>
    </row>
    <row r="24" spans="1:12" ht="15" customHeight="1">
      <c r="A24" s="65"/>
      <c r="B24" s="49" t="s">
        <v>152</v>
      </c>
      <c r="C24" s="14"/>
      <c r="D24" s="28"/>
      <c r="E24" s="11"/>
      <c r="F24" s="28"/>
      <c r="G24" s="11">
        <f>SUM('Classifica Individuale'!G34,'Classifica Individuale'!G35,'Classifica Individuale'!G36,'Classifica Individuale'!G38,'Classifica Individuale'!G39,'Classifica Individuale'!G49,'Classifica Individuale'!G50,'Classifica Individuale'!G52)</f>
        <v>76</v>
      </c>
      <c r="H24" s="28">
        <v>27</v>
      </c>
      <c r="I24" s="11"/>
      <c r="J24" s="28"/>
      <c r="K24" s="11"/>
      <c r="L24" s="28"/>
    </row>
    <row r="25" spans="1:12" ht="15">
      <c r="A25" s="65"/>
      <c r="B25" s="51" t="s">
        <v>369</v>
      </c>
      <c r="C25" s="14"/>
      <c r="D25" s="28"/>
      <c r="E25" s="11"/>
      <c r="F25" s="28"/>
      <c r="G25" s="11"/>
      <c r="H25" s="28"/>
      <c r="I25" s="11"/>
      <c r="J25" s="28"/>
      <c r="K25" s="11">
        <f>SUM('Classifica Individuale'!I30)</f>
        <v>21</v>
      </c>
      <c r="L25" s="28">
        <v>27</v>
      </c>
    </row>
    <row r="26" spans="1:12" ht="15">
      <c r="A26" s="65"/>
      <c r="B26" s="51" t="s">
        <v>36</v>
      </c>
      <c r="C26" s="14">
        <f>SUM('Classifica Individuale'!E27)</f>
        <v>23</v>
      </c>
      <c r="D26" s="28">
        <v>23</v>
      </c>
      <c r="E26" s="14"/>
      <c r="F26" s="28"/>
      <c r="G26" s="11"/>
      <c r="H26" s="28"/>
      <c r="I26" s="11"/>
      <c r="J26" s="28"/>
      <c r="K26" s="11"/>
      <c r="L26" s="28"/>
    </row>
    <row r="27" spans="1:12" ht="15" customHeight="1">
      <c r="A27" s="65"/>
      <c r="B27" s="49" t="s">
        <v>50</v>
      </c>
      <c r="C27" s="14"/>
      <c r="D27" s="28"/>
      <c r="E27" s="11"/>
      <c r="F27" s="28"/>
      <c r="G27" s="11">
        <f>SUM('Classifica Individuale'!G37,'Classifica Individuale'!G40,'Classifica Individuale'!G41)</f>
        <v>32</v>
      </c>
      <c r="H27" s="28">
        <v>23</v>
      </c>
      <c r="I27" s="11"/>
      <c r="J27" s="28"/>
      <c r="K27" s="11"/>
      <c r="L27" s="28"/>
    </row>
    <row r="28" spans="1:12" ht="15" customHeight="1">
      <c r="A28" s="65"/>
      <c r="B28" s="50" t="s">
        <v>164</v>
      </c>
      <c r="C28" s="14"/>
      <c r="D28" s="28"/>
      <c r="E28" s="11"/>
      <c r="F28" s="28"/>
      <c r="G28" s="11">
        <f>SUM('Classifica Individuale'!G44,'Classifica Individuale'!G45)</f>
        <v>9</v>
      </c>
      <c r="H28" s="28">
        <v>18</v>
      </c>
      <c r="I28" s="11"/>
      <c r="J28" s="28"/>
      <c r="K28" s="18"/>
      <c r="L28" s="31"/>
    </row>
    <row r="29" spans="1:12" ht="15">
      <c r="A29" s="65"/>
      <c r="B29" s="62"/>
      <c r="C29" s="11"/>
      <c r="D29" s="28"/>
      <c r="E29" s="11"/>
      <c r="F29" s="28"/>
      <c r="G29" s="11"/>
      <c r="H29" s="28"/>
      <c r="I29" s="14"/>
      <c r="J29" s="28"/>
      <c r="K29" s="19"/>
      <c r="L29" s="31"/>
    </row>
    <row r="30" spans="1:12" s="32" customFormat="1" ht="18.75" customHeight="1">
      <c r="A30" s="91" t="s">
        <v>12</v>
      </c>
      <c r="B30" s="91"/>
      <c r="C30" s="30"/>
      <c r="D30" s="30"/>
      <c r="E30" s="1"/>
      <c r="F30" s="17"/>
      <c r="G30" s="1"/>
      <c r="H30" s="1"/>
      <c r="I30" s="1"/>
      <c r="J30" s="1"/>
      <c r="K30" s="1"/>
      <c r="L30" s="1"/>
    </row>
    <row r="31" spans="1:12" ht="15">
      <c r="A31" s="67" t="s">
        <v>1</v>
      </c>
      <c r="B31" s="67" t="s">
        <v>0</v>
      </c>
      <c r="C31" s="90" t="s">
        <v>3</v>
      </c>
      <c r="D31" s="90"/>
      <c r="E31" s="90" t="s">
        <v>4</v>
      </c>
      <c r="F31" s="90"/>
      <c r="G31" s="90" t="s">
        <v>5</v>
      </c>
      <c r="H31" s="90"/>
      <c r="I31" s="90" t="s">
        <v>6</v>
      </c>
      <c r="J31" s="90"/>
      <c r="K31" s="90" t="s">
        <v>10</v>
      </c>
      <c r="L31" s="90"/>
    </row>
    <row r="32" spans="1:12" ht="45">
      <c r="A32" s="67"/>
      <c r="B32" s="67"/>
      <c r="C32" s="21" t="s">
        <v>24</v>
      </c>
      <c r="D32" s="33" t="s">
        <v>25</v>
      </c>
      <c r="E32" s="21" t="s">
        <v>24</v>
      </c>
      <c r="F32" s="33" t="s">
        <v>25</v>
      </c>
      <c r="G32" s="21" t="s">
        <v>24</v>
      </c>
      <c r="H32" s="33" t="s">
        <v>25</v>
      </c>
      <c r="I32" s="21" t="s">
        <v>24</v>
      </c>
      <c r="J32" s="33" t="s">
        <v>25</v>
      </c>
      <c r="K32" s="21" t="s">
        <v>24</v>
      </c>
      <c r="L32" s="33" t="s">
        <v>25</v>
      </c>
    </row>
    <row r="33" spans="1:12" ht="15">
      <c r="A33" s="68"/>
      <c r="B33" s="50" t="s">
        <v>179</v>
      </c>
      <c r="C33" s="11">
        <f>SUM('Classifica Individuale'!E57)</f>
        <v>30</v>
      </c>
      <c r="D33" s="28">
        <v>30</v>
      </c>
      <c r="E33" s="11"/>
      <c r="F33" s="28"/>
      <c r="G33" s="11">
        <f>SUM('Classifica Individuale'!G57)</f>
        <v>27</v>
      </c>
      <c r="H33" s="28">
        <v>23</v>
      </c>
      <c r="I33" s="11">
        <f>SUM('Classifica Individuale'!H57)</f>
        <v>27</v>
      </c>
      <c r="J33" s="28">
        <v>27</v>
      </c>
      <c r="K33" s="11">
        <f>SUM('Classifica Individuale'!I57)</f>
        <v>30</v>
      </c>
      <c r="L33" s="28">
        <v>25</v>
      </c>
    </row>
    <row r="34" spans="1:12" ht="15">
      <c r="A34" s="68"/>
      <c r="B34" s="51" t="s">
        <v>50</v>
      </c>
      <c r="C34" s="11"/>
      <c r="D34" s="28"/>
      <c r="E34" s="11">
        <f>SUM('Classifica Individuale'!F59)</f>
        <v>30</v>
      </c>
      <c r="F34" s="28">
        <v>30</v>
      </c>
      <c r="G34" s="11">
        <f>SUM('Classifica Individuale'!G59,'Classifica Individuale'!G60)</f>
        <v>25</v>
      </c>
      <c r="H34" s="28">
        <v>21</v>
      </c>
      <c r="I34" s="11"/>
      <c r="J34" s="28"/>
      <c r="K34" s="11">
        <f>SUM('Classifica Individuale'!I59,'Classifica Individuale'!I60)</f>
        <v>45</v>
      </c>
      <c r="L34" s="28">
        <v>30</v>
      </c>
    </row>
    <row r="35" spans="1:12" ht="15">
      <c r="A35" s="68"/>
      <c r="B35" s="50" t="s">
        <v>152</v>
      </c>
      <c r="C35" s="11"/>
      <c r="D35" s="28"/>
      <c r="E35" s="11"/>
      <c r="F35" s="28"/>
      <c r="G35" s="11">
        <f>SUM('Classifica Individuale'!G76,'Classifica Individuale'!G81,'Classifica Individuale'!G58)</f>
        <v>37</v>
      </c>
      <c r="H35" s="28">
        <v>25</v>
      </c>
      <c r="I35" s="11">
        <f>SUM('Classifica Individuale'!H58,'Classifica Individuale'!H76,'Classifica Individuale'!H81)</f>
        <v>25</v>
      </c>
      <c r="J35" s="28">
        <v>25</v>
      </c>
      <c r="K35" s="11">
        <f>SUM('Classifica Individuale'!I58,'Classifica Individuale'!I76,'Classifica Individuale'!I81)</f>
        <v>27</v>
      </c>
      <c r="L35" s="28">
        <v>23</v>
      </c>
    </row>
    <row r="36" spans="1:12" ht="15">
      <c r="A36" s="68"/>
      <c r="B36" s="50" t="s">
        <v>32</v>
      </c>
      <c r="C36" s="11"/>
      <c r="D36" s="28"/>
      <c r="E36" s="11"/>
      <c r="F36" s="28"/>
      <c r="G36" s="11">
        <f>SUM('Classifica Individuale'!G62,'Classifica Individuale'!G61)</f>
        <v>44</v>
      </c>
      <c r="H36" s="28">
        <v>27</v>
      </c>
      <c r="I36" s="11"/>
      <c r="J36" s="28"/>
      <c r="K36" s="11">
        <f>SUM('Classifica Individuale'!I62,'Classifica Individuale'!I61)</f>
        <v>42</v>
      </c>
      <c r="L36" s="28">
        <v>27</v>
      </c>
    </row>
    <row r="37" spans="1:12" ht="15">
      <c r="A37" s="68"/>
      <c r="B37" s="50" t="s">
        <v>145</v>
      </c>
      <c r="C37" s="11"/>
      <c r="D37" s="28"/>
      <c r="E37" s="11"/>
      <c r="F37" s="28"/>
      <c r="G37" s="11">
        <f>SUM('Classifica Individuale'!G63,'Classifica Individuale'!G72,'Classifica Individuale'!G74,'Classifica Individuale'!G79,'Classifica Individuale'!G80,'Classifica Individuale'!G82,'Classifica Individuale'!G83,'Classifica Individuale'!G84)</f>
        <v>126</v>
      </c>
      <c r="H37" s="28">
        <v>30</v>
      </c>
      <c r="I37" s="11"/>
      <c r="J37" s="28"/>
      <c r="K37" s="11"/>
      <c r="L37" s="28"/>
    </row>
    <row r="38" spans="1:12" ht="15">
      <c r="A38" s="68"/>
      <c r="B38" s="51" t="s">
        <v>161</v>
      </c>
      <c r="C38" s="11"/>
      <c r="D38" s="28"/>
      <c r="E38" s="11"/>
      <c r="F38" s="28"/>
      <c r="G38" s="11"/>
      <c r="H38" s="28"/>
      <c r="I38" s="11">
        <f>SUM('Classifica Individuale'!H64,'Classifica Individuale'!H68,'Classifica Individuale'!H70)</f>
        <v>74</v>
      </c>
      <c r="J38" s="28">
        <v>30</v>
      </c>
      <c r="K38" s="18"/>
      <c r="L38" s="31"/>
    </row>
    <row r="39" spans="1:12" ht="15">
      <c r="A39" s="68"/>
      <c r="B39" s="51" t="s">
        <v>44</v>
      </c>
      <c r="C39" s="11">
        <f>SUM('Classifica Individuale'!E65)</f>
        <v>27</v>
      </c>
      <c r="D39" s="28">
        <v>27</v>
      </c>
      <c r="E39" s="11"/>
      <c r="F39" s="28"/>
      <c r="G39" s="11"/>
      <c r="H39" s="28"/>
      <c r="I39" s="11"/>
      <c r="J39" s="28"/>
      <c r="K39" s="11"/>
      <c r="L39" s="28"/>
    </row>
    <row r="40" spans="1:12" ht="15">
      <c r="A40" s="68"/>
      <c r="B40" s="51" t="s">
        <v>36</v>
      </c>
      <c r="C40" s="11">
        <f>SUM('Classifica Individuale'!E66)</f>
        <v>25</v>
      </c>
      <c r="D40" s="28">
        <v>25</v>
      </c>
      <c r="E40" s="11"/>
      <c r="F40" s="28"/>
      <c r="G40" s="11"/>
      <c r="H40" s="28"/>
      <c r="I40" s="11"/>
      <c r="J40" s="28"/>
      <c r="K40" s="11"/>
      <c r="L40" s="28"/>
    </row>
    <row r="41" spans="1:12" ht="15">
      <c r="A41" s="68"/>
      <c r="B41" s="52" t="s">
        <v>38</v>
      </c>
      <c r="C41" s="11">
        <f>SUM('Classifica Individuale'!E67)</f>
        <v>23</v>
      </c>
      <c r="D41" s="28">
        <v>23</v>
      </c>
      <c r="E41" s="11"/>
      <c r="F41" s="28"/>
      <c r="G41" s="11"/>
      <c r="H41" s="28"/>
      <c r="I41" s="11"/>
      <c r="J41" s="28"/>
      <c r="K41" s="11"/>
      <c r="L41" s="28"/>
    </row>
    <row r="42" spans="1:12" ht="15">
      <c r="A42" s="68"/>
      <c r="B42" s="50" t="s">
        <v>167</v>
      </c>
      <c r="C42" s="11"/>
      <c r="D42" s="28"/>
      <c r="E42" s="11"/>
      <c r="F42" s="28"/>
      <c r="G42" s="11"/>
      <c r="H42" s="28"/>
      <c r="I42" s="11">
        <f>SUM('Classifica Individuale'!H73)</f>
        <v>20</v>
      </c>
      <c r="J42" s="28">
        <v>23</v>
      </c>
      <c r="K42" s="18"/>
      <c r="L42" s="31"/>
    </row>
    <row r="43" spans="1:12" ht="15">
      <c r="A43" s="68"/>
      <c r="B43" s="51" t="s">
        <v>48</v>
      </c>
      <c r="C43" s="11">
        <f>SUM('Classifica Individuale'!E69)</f>
        <v>21</v>
      </c>
      <c r="D43" s="28">
        <v>21</v>
      </c>
      <c r="E43" s="11"/>
      <c r="F43" s="28"/>
      <c r="G43" s="11"/>
      <c r="H43" s="28"/>
      <c r="I43" s="11"/>
      <c r="J43" s="28"/>
      <c r="K43" s="11"/>
      <c r="L43" s="28"/>
    </row>
    <row r="44" spans="1:12" ht="15">
      <c r="A44" s="68"/>
      <c r="B44" s="51" t="s">
        <v>371</v>
      </c>
      <c r="C44" s="11"/>
      <c r="D44" s="28"/>
      <c r="E44" s="11"/>
      <c r="F44" s="28"/>
      <c r="G44" s="11"/>
      <c r="H44" s="28"/>
      <c r="I44" s="11"/>
      <c r="J44" s="28"/>
      <c r="K44" s="11">
        <f>SUM('Classifica Individuale'!I71)</f>
        <v>21</v>
      </c>
      <c r="L44" s="28">
        <v>21</v>
      </c>
    </row>
    <row r="45" spans="1:12" ht="15">
      <c r="A45" s="68"/>
      <c r="B45" s="50" t="s">
        <v>164</v>
      </c>
      <c r="C45" s="11"/>
      <c r="D45" s="28"/>
      <c r="E45" s="11"/>
      <c r="F45" s="28"/>
      <c r="G45" s="11">
        <f>SUM('Classifica Individuale'!G75)</f>
        <v>18</v>
      </c>
      <c r="H45" s="28">
        <v>20</v>
      </c>
      <c r="I45" s="11"/>
      <c r="J45" s="28"/>
      <c r="K45" s="18"/>
      <c r="L45" s="31"/>
    </row>
    <row r="46" spans="1:12" ht="15">
      <c r="A46" s="68"/>
      <c r="B46" s="50" t="s">
        <v>188</v>
      </c>
      <c r="C46" s="11"/>
      <c r="D46" s="28"/>
      <c r="E46" s="11"/>
      <c r="F46" s="28"/>
      <c r="G46" s="11">
        <f>SUM('Classifica Individuale'!G77)</f>
        <v>16</v>
      </c>
      <c r="H46" s="28">
        <v>19</v>
      </c>
      <c r="I46" s="11"/>
      <c r="J46" s="28"/>
      <c r="K46" s="11"/>
      <c r="L46" s="28"/>
    </row>
    <row r="47" spans="1:12" ht="15">
      <c r="A47" s="68"/>
      <c r="B47" s="50" t="s">
        <v>190</v>
      </c>
      <c r="C47" s="11"/>
      <c r="D47" s="28"/>
      <c r="E47" s="11"/>
      <c r="F47" s="28"/>
      <c r="G47" s="11">
        <f>SUM('Classifica Individuale'!G78)</f>
        <v>15</v>
      </c>
      <c r="H47" s="28">
        <v>18</v>
      </c>
      <c r="I47" s="11"/>
      <c r="J47" s="28"/>
      <c r="K47" s="11"/>
      <c r="L47" s="28"/>
    </row>
    <row r="48" spans="1:12" ht="15">
      <c r="A48" s="68"/>
      <c r="B48" s="62"/>
      <c r="C48" s="11"/>
      <c r="D48" s="28"/>
      <c r="E48" s="11"/>
      <c r="F48" s="28"/>
      <c r="G48" s="11"/>
      <c r="H48" s="28"/>
      <c r="I48" s="11"/>
      <c r="J48" s="28"/>
      <c r="K48" s="18"/>
      <c r="L48" s="31"/>
    </row>
    <row r="49" spans="1:12" ht="18.75" customHeight="1">
      <c r="A49" s="91" t="s">
        <v>13</v>
      </c>
      <c r="B49" s="91"/>
      <c r="C49" s="30"/>
      <c r="D49" s="30"/>
    </row>
    <row r="50" spans="1:12" ht="15">
      <c r="A50" s="67" t="s">
        <v>1</v>
      </c>
      <c r="B50" s="67" t="s">
        <v>0</v>
      </c>
      <c r="C50" s="90" t="s">
        <v>3</v>
      </c>
      <c r="D50" s="90"/>
      <c r="E50" s="90" t="s">
        <v>4</v>
      </c>
      <c r="F50" s="90"/>
      <c r="G50" s="90" t="s">
        <v>5</v>
      </c>
      <c r="H50" s="90"/>
      <c r="I50" s="90" t="s">
        <v>6</v>
      </c>
      <c r="J50" s="90"/>
      <c r="K50" s="90" t="s">
        <v>10</v>
      </c>
      <c r="L50" s="90"/>
    </row>
    <row r="51" spans="1:12" ht="60">
      <c r="A51" s="67"/>
      <c r="B51" s="67"/>
      <c r="C51" s="21" t="s">
        <v>26</v>
      </c>
      <c r="D51" s="33" t="s">
        <v>27</v>
      </c>
      <c r="E51" s="21" t="s">
        <v>26</v>
      </c>
      <c r="F51" s="33" t="s">
        <v>27</v>
      </c>
      <c r="G51" s="21" t="s">
        <v>26</v>
      </c>
      <c r="H51" s="33" t="s">
        <v>27</v>
      </c>
      <c r="I51" s="21" t="s">
        <v>26</v>
      </c>
      <c r="J51" s="33" t="s">
        <v>27</v>
      </c>
      <c r="K51" s="21" t="s">
        <v>26</v>
      </c>
      <c r="L51" s="33" t="s">
        <v>27</v>
      </c>
    </row>
    <row r="52" spans="1:12" ht="15">
      <c r="A52" s="66"/>
      <c r="B52" s="51" t="s">
        <v>50</v>
      </c>
      <c r="C52" s="14">
        <f>SUM('Classifica Individuale'!E89)</f>
        <v>30</v>
      </c>
      <c r="D52" s="28">
        <v>30</v>
      </c>
      <c r="E52" s="14">
        <f>SUM('Classifica Individuale'!F89,'Classifica Individuale'!F96,'Classifica Individuale'!F97)</f>
        <v>68</v>
      </c>
      <c r="F52" s="28">
        <v>30</v>
      </c>
      <c r="G52" s="14">
        <f>SUM('Classifica Individuale'!G89,'Classifica Individuale'!G96,'Classifica Individuale'!G97)</f>
        <v>36</v>
      </c>
      <c r="H52" s="28">
        <v>21</v>
      </c>
      <c r="I52" s="14">
        <f>SUM('Classifica Individuale'!H89,'Classifica Individuale'!H96,'Classifica Individuale'!H97)</f>
        <v>25</v>
      </c>
      <c r="J52" s="28">
        <v>25</v>
      </c>
      <c r="K52" s="11">
        <f>SUM('Classifica Individuale'!I89,'Classifica Individuale'!I96,'Classifica Individuale'!I97)</f>
        <v>27</v>
      </c>
      <c r="L52" s="28">
        <v>27</v>
      </c>
    </row>
    <row r="53" spans="1:12" ht="15">
      <c r="A53" s="65"/>
      <c r="B53" s="4" t="s">
        <v>32</v>
      </c>
      <c r="C53" s="14">
        <f>SUM('Classifica Individuale'!E90)</f>
        <v>25</v>
      </c>
      <c r="D53" s="28">
        <v>25</v>
      </c>
      <c r="E53" s="11"/>
      <c r="F53" s="28"/>
      <c r="G53" s="11">
        <f>SUM('Classifica Individuale'!G90,'Classifica Individuale'!G93)</f>
        <v>37</v>
      </c>
      <c r="H53" s="28">
        <v>23</v>
      </c>
      <c r="I53" s="11">
        <f>SUM('Classifica Individuale'!H90,'Classifica Individuale'!H93)</f>
        <v>21</v>
      </c>
      <c r="J53" s="28">
        <v>23</v>
      </c>
      <c r="K53" s="11">
        <f>SUM('Classifica Individuale'!I90,'Classifica Individuale'!I93,'Classifica Individuale'!I103,'Classifica Individuale'!I107,'Classifica Individuale'!I110)</f>
        <v>119</v>
      </c>
      <c r="L53" s="28">
        <v>30</v>
      </c>
    </row>
    <row r="54" spans="1:12" ht="15">
      <c r="A54" s="65"/>
      <c r="B54" s="50" t="s">
        <v>199</v>
      </c>
      <c r="C54" s="14"/>
      <c r="D54" s="28"/>
      <c r="E54" s="11"/>
      <c r="F54" s="28"/>
      <c r="G54" s="11">
        <f>SUM('Classifica Individuale'!G91,'Classifica Individuale'!G92,'Classifica Individuale'!G111,'Classifica Individuale'!G94)</f>
        <v>94</v>
      </c>
      <c r="H54" s="28">
        <v>30</v>
      </c>
      <c r="I54" s="11">
        <f>SUM('Classifica Individuale'!H91,'Classifica Individuale'!H92,'Classifica Individuale'!H94,'Classifica Individuale'!H111)</f>
        <v>80</v>
      </c>
      <c r="J54" s="28">
        <v>30</v>
      </c>
      <c r="K54" s="18"/>
      <c r="L54" s="31"/>
    </row>
    <row r="55" spans="1:12" ht="15">
      <c r="A55" s="65"/>
      <c r="B55" s="50" t="s">
        <v>152</v>
      </c>
      <c r="C55" s="14"/>
      <c r="D55" s="28"/>
      <c r="E55" s="11"/>
      <c r="F55" s="28"/>
      <c r="G55" s="11">
        <f>SUM('Classifica Individuale'!G120,'Classifica Individuale'!G98)</f>
        <v>13</v>
      </c>
      <c r="H55" s="28">
        <v>19</v>
      </c>
      <c r="I55" s="11">
        <f>SUM('Classifica Individuale'!H98,'Classifica Individuale'!H120)</f>
        <v>17</v>
      </c>
      <c r="J55" s="28">
        <v>21</v>
      </c>
      <c r="K55" s="18"/>
      <c r="L55" s="31"/>
    </row>
    <row r="56" spans="1:12" ht="15">
      <c r="A56" s="65"/>
      <c r="B56" s="52" t="s">
        <v>38</v>
      </c>
      <c r="C56" s="14">
        <f>SUM('Classifica Individuale'!E95)</f>
        <v>20</v>
      </c>
      <c r="D56" s="28">
        <v>20</v>
      </c>
      <c r="E56" s="11"/>
      <c r="F56" s="28"/>
      <c r="G56" s="11">
        <f>SUM('Classifica Individuale'!G95)</f>
        <v>11</v>
      </c>
      <c r="H56" s="28">
        <v>18</v>
      </c>
      <c r="I56" s="11"/>
      <c r="J56" s="28"/>
      <c r="K56" s="11"/>
      <c r="L56" s="28"/>
    </row>
    <row r="57" spans="1:12" ht="15">
      <c r="A57" s="66"/>
      <c r="B57" s="51" t="s">
        <v>36</v>
      </c>
      <c r="C57" s="14">
        <f>SUM('Classifica Individuale'!E100)</f>
        <v>27</v>
      </c>
      <c r="D57" s="28">
        <v>27</v>
      </c>
      <c r="E57" s="11"/>
      <c r="F57" s="28"/>
      <c r="G57" s="11"/>
      <c r="H57" s="28"/>
      <c r="I57" s="11"/>
      <c r="J57" s="28"/>
      <c r="K57" s="11"/>
      <c r="L57" s="28"/>
    </row>
    <row r="58" spans="1:12" ht="15">
      <c r="A58" s="65"/>
      <c r="B58" s="4" t="s">
        <v>126</v>
      </c>
      <c r="C58" s="14"/>
      <c r="D58" s="28"/>
      <c r="E58" s="11">
        <f>SUM('Classifica Individuale'!F99)</f>
        <v>30</v>
      </c>
      <c r="F58" s="28">
        <v>27</v>
      </c>
      <c r="G58" s="11"/>
      <c r="H58" s="28"/>
      <c r="I58" s="11"/>
      <c r="J58" s="28"/>
      <c r="K58" s="11"/>
      <c r="L58" s="28"/>
    </row>
    <row r="59" spans="1:12" ht="15">
      <c r="A59" s="65"/>
      <c r="B59" s="50" t="s">
        <v>145</v>
      </c>
      <c r="C59" s="14"/>
      <c r="D59" s="28"/>
      <c r="E59" s="11"/>
      <c r="F59" s="28"/>
      <c r="G59" s="11">
        <f>SUM('Classifica Individuale'!G108,'Classifica Individuale'!G114,'Classifica Individuale'!G117,'Classifica Individuale'!G118,'Classifica Individuale'!G119,'Classifica Individuale'!G121,'Classifica Individuale'!G122)</f>
        <v>83</v>
      </c>
      <c r="H59" s="28">
        <v>27</v>
      </c>
      <c r="I59" s="11"/>
      <c r="J59" s="28"/>
      <c r="K59" s="18"/>
      <c r="L59" s="31"/>
    </row>
    <row r="60" spans="1:12" ht="15">
      <c r="A60" s="65"/>
      <c r="B60" s="51" t="s">
        <v>161</v>
      </c>
      <c r="C60" s="14"/>
      <c r="D60" s="28"/>
      <c r="E60" s="11"/>
      <c r="F60" s="28"/>
      <c r="G60" s="11"/>
      <c r="H60" s="28"/>
      <c r="I60" s="11">
        <f>SUM('Classifica Individuale'!H109,'Classifica Individuale'!H112,'Classifica Individuale'!H113)</f>
        <v>57</v>
      </c>
      <c r="J60" s="28">
        <v>27</v>
      </c>
      <c r="K60" s="18"/>
      <c r="L60" s="31"/>
    </row>
    <row r="61" spans="1:12" ht="15">
      <c r="A61" s="65"/>
      <c r="B61" s="4" t="s">
        <v>127</v>
      </c>
      <c r="C61" s="14"/>
      <c r="D61" s="28"/>
      <c r="E61" s="11">
        <f>SUM('Classifica Individuale'!F101)</f>
        <v>25</v>
      </c>
      <c r="F61" s="28">
        <v>25</v>
      </c>
      <c r="G61" s="11"/>
      <c r="H61" s="28"/>
      <c r="I61" s="11"/>
      <c r="J61" s="28"/>
      <c r="K61" s="11"/>
      <c r="L61" s="28"/>
    </row>
    <row r="62" spans="1:12" ht="15">
      <c r="A62" s="65"/>
      <c r="B62" s="50" t="s">
        <v>202</v>
      </c>
      <c r="C62" s="14"/>
      <c r="D62" s="28"/>
      <c r="E62" s="11"/>
      <c r="F62" s="28"/>
      <c r="G62" s="11">
        <f>SUM('Classifica Individuale'!G102,'Classifica Individuale'!G116)</f>
        <v>40</v>
      </c>
      <c r="H62" s="28">
        <v>25</v>
      </c>
      <c r="I62" s="11"/>
      <c r="J62" s="28"/>
      <c r="K62" s="18"/>
      <c r="L62" s="31"/>
    </row>
    <row r="63" spans="1:12" ht="15">
      <c r="A63" s="65"/>
      <c r="B63" s="51" t="s">
        <v>54</v>
      </c>
      <c r="C63" s="14">
        <f>SUM('Classifica Individuale'!E104)</f>
        <v>23</v>
      </c>
      <c r="D63" s="28">
        <v>23</v>
      </c>
      <c r="E63" s="11"/>
      <c r="F63" s="28"/>
      <c r="G63" s="11"/>
      <c r="H63" s="28"/>
      <c r="I63" s="11"/>
      <c r="J63" s="28"/>
      <c r="K63" s="11"/>
      <c r="L63" s="28"/>
    </row>
    <row r="64" spans="1:12" ht="15">
      <c r="A64" s="65"/>
      <c r="B64" s="4" t="s">
        <v>108</v>
      </c>
      <c r="C64" s="14"/>
      <c r="D64" s="28"/>
      <c r="E64" s="11">
        <f>SUM('Classifica Individuale'!F105)</f>
        <v>23</v>
      </c>
      <c r="F64" s="28">
        <v>23</v>
      </c>
      <c r="G64" s="11"/>
      <c r="H64" s="28"/>
      <c r="I64" s="11"/>
      <c r="J64" s="28"/>
      <c r="K64" s="11"/>
      <c r="L64" s="28"/>
    </row>
    <row r="65" spans="1:12" ht="15">
      <c r="A65" s="65"/>
      <c r="B65" s="58" t="s">
        <v>56</v>
      </c>
      <c r="C65" s="14">
        <f>SUM('Classifica Individuale'!E106)</f>
        <v>21</v>
      </c>
      <c r="D65" s="28">
        <v>21</v>
      </c>
      <c r="E65" s="11"/>
      <c r="F65" s="28"/>
      <c r="G65" s="11"/>
      <c r="H65" s="28"/>
      <c r="I65" s="11"/>
      <c r="J65" s="28"/>
      <c r="K65" s="11"/>
      <c r="L65" s="28"/>
    </row>
    <row r="66" spans="1:12" ht="15">
      <c r="A66" s="65"/>
      <c r="B66" s="50" t="s">
        <v>164</v>
      </c>
      <c r="C66" s="14"/>
      <c r="D66" s="28"/>
      <c r="E66" s="11"/>
      <c r="F66" s="28"/>
      <c r="G66" s="11">
        <f>SUM('Classifica Individuale'!G115)</f>
        <v>16</v>
      </c>
      <c r="H66" s="28">
        <v>20</v>
      </c>
      <c r="I66" s="11"/>
      <c r="J66" s="28"/>
      <c r="K66" s="18"/>
      <c r="L66" s="31"/>
    </row>
    <row r="67" spans="1:12" ht="15">
      <c r="A67" s="65"/>
      <c r="B67" s="62"/>
      <c r="C67" s="14"/>
      <c r="D67" s="28"/>
      <c r="E67" s="11"/>
      <c r="F67" s="28"/>
      <c r="G67" s="11"/>
      <c r="H67" s="28"/>
      <c r="I67" s="11"/>
      <c r="J67" s="28"/>
      <c r="K67" s="18"/>
      <c r="L67" s="31"/>
    </row>
    <row r="68" spans="1:12" ht="18.75" customHeight="1">
      <c r="A68" s="91" t="s">
        <v>14</v>
      </c>
      <c r="B68" s="91"/>
    </row>
    <row r="69" spans="1:12" ht="15">
      <c r="A69" s="67" t="s">
        <v>1</v>
      </c>
      <c r="B69" s="67" t="s">
        <v>0</v>
      </c>
      <c r="C69" s="90" t="s">
        <v>3</v>
      </c>
      <c r="D69" s="90"/>
      <c r="E69" s="90" t="s">
        <v>4</v>
      </c>
      <c r="F69" s="90"/>
      <c r="G69" s="90" t="s">
        <v>5</v>
      </c>
      <c r="H69" s="90"/>
      <c r="I69" s="90" t="s">
        <v>6</v>
      </c>
      <c r="J69" s="90"/>
      <c r="K69" s="90" t="s">
        <v>10</v>
      </c>
      <c r="L69" s="90"/>
    </row>
    <row r="70" spans="1:12" ht="60">
      <c r="A70" s="67"/>
      <c r="B70" s="67"/>
      <c r="C70" s="21" t="s">
        <v>26</v>
      </c>
      <c r="D70" s="33" t="s">
        <v>27</v>
      </c>
      <c r="E70" s="21" t="s">
        <v>26</v>
      </c>
      <c r="F70" s="33" t="s">
        <v>27</v>
      </c>
      <c r="G70" s="21" t="s">
        <v>26</v>
      </c>
      <c r="H70" s="33" t="s">
        <v>27</v>
      </c>
      <c r="I70" s="21" t="s">
        <v>26</v>
      </c>
      <c r="J70" s="33" t="s">
        <v>27</v>
      </c>
      <c r="K70" s="21" t="s">
        <v>26</v>
      </c>
      <c r="L70" s="33" t="s">
        <v>27</v>
      </c>
    </row>
    <row r="71" spans="1:12" ht="15">
      <c r="A71" s="66"/>
      <c r="B71" s="4" t="s">
        <v>32</v>
      </c>
      <c r="C71" s="14">
        <f>SUM('Classifica Individuale'!E127,'Classifica Individuale'!E132)</f>
        <v>51</v>
      </c>
      <c r="D71" s="28">
        <v>30</v>
      </c>
      <c r="E71" s="11">
        <f>SUM('Classifica Individuale'!F127,'Classifica Individuale'!F132)</f>
        <v>30</v>
      </c>
      <c r="F71" s="28">
        <v>30</v>
      </c>
      <c r="G71" s="11">
        <f>SUM('Classifica Individuale'!G127,'Classifica Individuale'!G132)</f>
        <v>31</v>
      </c>
      <c r="H71" s="28">
        <v>23</v>
      </c>
      <c r="I71" s="11">
        <f>SUM('Classifica Individuale'!H127,'Classifica Individuale'!H132)</f>
        <v>25</v>
      </c>
      <c r="J71" s="28">
        <v>23</v>
      </c>
      <c r="K71" s="11">
        <f>SUM('Classifica Individuale'!I127,'Classifica Individuale'!I132,'Classifica Individuale'!I140,'Classifica Individuale'!I143,'Classifica Individuale'!I149)</f>
        <v>104</v>
      </c>
      <c r="L71" s="28">
        <v>30</v>
      </c>
    </row>
    <row r="72" spans="1:12" ht="15">
      <c r="A72" s="65"/>
      <c r="B72" s="50" t="s">
        <v>65</v>
      </c>
      <c r="C72" s="14"/>
      <c r="D72" s="28"/>
      <c r="E72" s="11"/>
      <c r="F72" s="28"/>
      <c r="G72" s="11">
        <f>SUM('Classifica Individuale'!G128)</f>
        <v>30</v>
      </c>
      <c r="H72" s="28">
        <v>21</v>
      </c>
      <c r="I72" s="11">
        <f>SUM('Classifica Individuale'!H128)</f>
        <v>30</v>
      </c>
      <c r="J72" s="28">
        <v>27</v>
      </c>
      <c r="K72" s="11">
        <f>SUM('Classifica Individuale'!I128)</f>
        <v>27</v>
      </c>
      <c r="L72" s="28">
        <v>23</v>
      </c>
    </row>
    <row r="73" spans="1:12" ht="15">
      <c r="A73" s="65"/>
      <c r="B73" s="50" t="s">
        <v>202</v>
      </c>
      <c r="C73" s="14"/>
      <c r="D73" s="28"/>
      <c r="E73" s="11"/>
      <c r="F73" s="28"/>
      <c r="G73" s="11">
        <f>SUM('Classifica Individuale'!G130,'Classifica Individuale'!G134)</f>
        <v>42</v>
      </c>
      <c r="H73" s="28">
        <v>27</v>
      </c>
      <c r="I73" s="11"/>
      <c r="J73" s="28"/>
      <c r="K73" s="11">
        <f>SUM('Classifica Individuale'!I130,'Classifica Individuale'!I134)</f>
        <v>48</v>
      </c>
      <c r="L73" s="28">
        <v>27</v>
      </c>
    </row>
    <row r="74" spans="1:12" ht="15">
      <c r="A74" s="65"/>
      <c r="B74" s="50" t="s">
        <v>161</v>
      </c>
      <c r="C74" s="14"/>
      <c r="D74" s="28"/>
      <c r="E74" s="11"/>
      <c r="F74" s="28"/>
      <c r="G74" s="11">
        <f>SUM('Classifica Individuale'!G131)</f>
        <v>21</v>
      </c>
      <c r="H74" s="28">
        <v>19</v>
      </c>
      <c r="I74" s="11">
        <f>SUM('Classifica Individuale'!H131,'Classifica Individuale'!H139,'Classifica Individuale'!H142)</f>
        <v>64</v>
      </c>
      <c r="J74" s="28">
        <v>30</v>
      </c>
      <c r="K74" s="18"/>
      <c r="L74" s="31"/>
    </row>
    <row r="75" spans="1:12" ht="15">
      <c r="A75" s="65"/>
      <c r="B75" s="50" t="s">
        <v>219</v>
      </c>
      <c r="C75" s="14"/>
      <c r="D75" s="28"/>
      <c r="E75" s="11"/>
      <c r="F75" s="28"/>
      <c r="G75" s="11">
        <f>SUM('Classifica Individuale'!G129)</f>
        <v>27</v>
      </c>
      <c r="H75" s="28">
        <v>20</v>
      </c>
      <c r="I75" s="11">
        <f>SUM('Classifica Individuale'!H129)</f>
        <v>27</v>
      </c>
      <c r="J75" s="28">
        <v>25</v>
      </c>
      <c r="K75" s="11"/>
      <c r="L75" s="28"/>
    </row>
    <row r="76" spans="1:12" ht="15">
      <c r="A76" s="65"/>
      <c r="B76" s="51" t="s">
        <v>75</v>
      </c>
      <c r="C76" s="14">
        <f>SUM('Classifica Individuale'!E133)</f>
        <v>27</v>
      </c>
      <c r="D76" s="28">
        <v>27</v>
      </c>
      <c r="E76" s="11"/>
      <c r="F76" s="28"/>
      <c r="G76" s="11">
        <f>SUM('Classifica Individuale'!G133)</f>
        <v>16</v>
      </c>
      <c r="H76" s="28">
        <v>17</v>
      </c>
      <c r="I76" s="11"/>
      <c r="J76" s="28"/>
      <c r="K76" s="11"/>
      <c r="L76" s="28"/>
    </row>
    <row r="77" spans="1:12" ht="15">
      <c r="A77" s="65"/>
      <c r="B77" s="51" t="s">
        <v>106</v>
      </c>
      <c r="C77" s="14"/>
      <c r="D77" s="28"/>
      <c r="E77" s="11">
        <f>SUM('Classifica Individuale'!F136)</f>
        <v>27</v>
      </c>
      <c r="F77" s="28">
        <v>27</v>
      </c>
      <c r="G77" s="11">
        <f>SUM('Classifica Individuale'!G136,'Classifica Individuale'!G153)</f>
        <v>11</v>
      </c>
      <c r="H77" s="28">
        <v>14</v>
      </c>
      <c r="I77" s="11"/>
      <c r="J77" s="28"/>
      <c r="K77" s="11"/>
      <c r="L77" s="28"/>
    </row>
    <row r="78" spans="1:12" ht="15">
      <c r="A78" s="65"/>
      <c r="B78" s="51" t="s">
        <v>62</v>
      </c>
      <c r="C78" s="14">
        <f>SUM('Classifica Individuale'!E135)</f>
        <v>25</v>
      </c>
      <c r="D78" s="28">
        <v>25</v>
      </c>
      <c r="E78" s="11"/>
      <c r="F78" s="28"/>
      <c r="G78" s="11">
        <f>SUM('Classifica Individuale'!G135)</f>
        <v>14</v>
      </c>
      <c r="H78" s="28">
        <v>16</v>
      </c>
      <c r="I78" s="11"/>
      <c r="J78" s="28"/>
      <c r="K78" s="11"/>
      <c r="L78" s="28"/>
    </row>
    <row r="79" spans="1:12" ht="15">
      <c r="A79" s="65"/>
      <c r="B79" s="50" t="s">
        <v>145</v>
      </c>
      <c r="C79" s="14"/>
      <c r="D79" s="28"/>
      <c r="E79" s="11"/>
      <c r="F79" s="28"/>
      <c r="G79" s="11">
        <f>SUM('Classifica Individuale'!G141,'Classifica Individuale'!G150,'Classifica Individuale'!G151,'Classifica Individuale'!G155,'Classifica Individuale'!G156,'Classifica Individuale'!G158,'Classifica Individuale'!G160)</f>
        <v>73</v>
      </c>
      <c r="H79" s="28">
        <v>30</v>
      </c>
      <c r="I79" s="11"/>
      <c r="J79" s="28"/>
      <c r="K79" s="11"/>
      <c r="L79" s="28"/>
    </row>
    <row r="80" spans="1:12" ht="15">
      <c r="A80" s="65"/>
      <c r="B80" s="4" t="s">
        <v>108</v>
      </c>
      <c r="C80" s="14"/>
      <c r="D80" s="28"/>
      <c r="E80" s="11">
        <f>SUM('Classifica Individuale'!F137)</f>
        <v>25</v>
      </c>
      <c r="F80" s="28">
        <v>25</v>
      </c>
      <c r="G80" s="11"/>
      <c r="H80" s="28"/>
      <c r="I80" s="11"/>
      <c r="J80" s="28"/>
      <c r="K80" s="11"/>
      <c r="L80" s="28"/>
    </row>
    <row r="81" spans="1:12" ht="15">
      <c r="A81" s="65"/>
      <c r="B81" s="50" t="s">
        <v>164</v>
      </c>
      <c r="C81" s="14"/>
      <c r="D81" s="28"/>
      <c r="E81" s="11"/>
      <c r="F81" s="28"/>
      <c r="G81" s="11">
        <f>SUM('Classifica Individuale'!G146,'Classifica Individuale'!G148)</f>
        <v>35</v>
      </c>
      <c r="H81" s="28">
        <v>25</v>
      </c>
      <c r="I81" s="11"/>
      <c r="J81" s="28"/>
      <c r="K81" s="18"/>
      <c r="L81" s="31"/>
    </row>
    <row r="82" spans="1:12" ht="15">
      <c r="A82" s="65"/>
      <c r="B82" s="51" t="s">
        <v>371</v>
      </c>
      <c r="C82" s="14"/>
      <c r="D82" s="28"/>
      <c r="E82" s="11"/>
      <c r="F82" s="28"/>
      <c r="G82" s="11"/>
      <c r="H82" s="28"/>
      <c r="I82" s="11"/>
      <c r="J82" s="28"/>
      <c r="K82" s="11">
        <f>SUM('Classifica Individuale'!I145,'Classifica Individuale'!I147)</f>
        <v>37</v>
      </c>
      <c r="L82" s="28">
        <v>25</v>
      </c>
    </row>
    <row r="83" spans="1:12" ht="15">
      <c r="A83" s="65"/>
      <c r="B83" s="51" t="s">
        <v>54</v>
      </c>
      <c r="C83" s="14">
        <f>SUM('Classifica Individuale'!E138)</f>
        <v>23</v>
      </c>
      <c r="D83" s="28">
        <v>23</v>
      </c>
      <c r="E83" s="11"/>
      <c r="F83" s="28"/>
      <c r="G83" s="11"/>
      <c r="H83" s="28"/>
      <c r="I83" s="11"/>
      <c r="J83" s="28"/>
      <c r="K83" s="11"/>
      <c r="L83" s="28"/>
    </row>
    <row r="84" spans="1:12" ht="15">
      <c r="A84" s="65"/>
      <c r="B84" s="50" t="s">
        <v>199</v>
      </c>
      <c r="C84" s="14"/>
      <c r="D84" s="28"/>
      <c r="E84" s="11"/>
      <c r="F84" s="28"/>
      <c r="G84" s="11"/>
      <c r="H84" s="28"/>
      <c r="I84" s="11">
        <f>SUM('Classifica Individuale'!H144)</f>
        <v>19</v>
      </c>
      <c r="J84" s="28">
        <v>21</v>
      </c>
      <c r="K84" s="18"/>
      <c r="L84" s="31"/>
    </row>
    <row r="85" spans="1:12" ht="15">
      <c r="A85" s="65"/>
      <c r="B85" s="50" t="s">
        <v>152</v>
      </c>
      <c r="C85" s="14"/>
      <c r="D85" s="28"/>
      <c r="E85" s="11"/>
      <c r="F85" s="28"/>
      <c r="G85" s="11">
        <f>SUM('Classifica Individuale'!G154,'Classifica Individuale'!G157,'Classifica Individuale'!G159)</f>
        <v>21</v>
      </c>
      <c r="H85" s="28">
        <v>18</v>
      </c>
      <c r="I85" s="11"/>
      <c r="J85" s="28"/>
      <c r="K85" s="11"/>
      <c r="L85" s="28"/>
    </row>
    <row r="86" spans="1:12" ht="15">
      <c r="A86" s="65"/>
      <c r="B86" s="49" t="s">
        <v>147</v>
      </c>
      <c r="C86" s="14"/>
      <c r="D86" s="28"/>
      <c r="E86" s="11"/>
      <c r="F86" s="28"/>
      <c r="G86" s="11">
        <f>SUM('Classifica Individuale'!G152)</f>
        <v>12</v>
      </c>
      <c r="H86" s="28">
        <v>15</v>
      </c>
      <c r="I86" s="11"/>
      <c r="J86" s="28"/>
      <c r="K86" s="18"/>
      <c r="L86" s="31"/>
    </row>
    <row r="87" spans="1:12" ht="15">
      <c r="A87" s="65"/>
      <c r="B87" s="62"/>
      <c r="C87" s="11"/>
      <c r="D87" s="28"/>
      <c r="E87" s="11"/>
      <c r="F87" s="28"/>
      <c r="G87" s="11"/>
      <c r="H87" s="28"/>
      <c r="I87" s="14"/>
      <c r="J87" s="28"/>
      <c r="K87" s="19"/>
      <c r="L87" s="31"/>
    </row>
    <row r="88" spans="1:12" ht="18.75" customHeight="1">
      <c r="A88" s="91" t="s">
        <v>15</v>
      </c>
      <c r="B88" s="91"/>
      <c r="C88" s="35"/>
      <c r="D88" s="35"/>
    </row>
    <row r="89" spans="1:12" ht="15">
      <c r="A89" s="67" t="s">
        <v>1</v>
      </c>
      <c r="B89" s="67" t="s">
        <v>0</v>
      </c>
      <c r="C89" s="90" t="s">
        <v>3</v>
      </c>
      <c r="D89" s="90"/>
      <c r="E89" s="90" t="s">
        <v>4</v>
      </c>
      <c r="F89" s="90"/>
      <c r="G89" s="90" t="s">
        <v>5</v>
      </c>
      <c r="H89" s="90"/>
      <c r="I89" s="90" t="s">
        <v>6</v>
      </c>
      <c r="J89" s="90"/>
      <c r="K89" s="90" t="s">
        <v>10</v>
      </c>
      <c r="L89" s="90"/>
    </row>
    <row r="90" spans="1:12" ht="60">
      <c r="A90" s="67"/>
      <c r="B90" s="67"/>
      <c r="C90" s="21" t="s">
        <v>26</v>
      </c>
      <c r="D90" s="33" t="s">
        <v>27</v>
      </c>
      <c r="E90" s="21" t="s">
        <v>26</v>
      </c>
      <c r="F90" s="33" t="s">
        <v>27</v>
      </c>
      <c r="G90" s="21" t="s">
        <v>26</v>
      </c>
      <c r="H90" s="33" t="s">
        <v>27</v>
      </c>
      <c r="I90" s="21" t="s">
        <v>26</v>
      </c>
      <c r="J90" s="33" t="s">
        <v>27</v>
      </c>
      <c r="K90" s="21" t="s">
        <v>26</v>
      </c>
      <c r="L90" s="33" t="s">
        <v>27</v>
      </c>
    </row>
    <row r="91" spans="1:12" ht="15">
      <c r="A91" s="65"/>
      <c r="B91" s="4" t="s">
        <v>50</v>
      </c>
      <c r="C91" s="14">
        <f>SUM('Classifica Individuale'!E165,'Classifica Individuale'!E168,'Classifica Individuale'!E167,'Classifica Individuale'!E178,'Classifica Individuale'!E175)</f>
        <v>104</v>
      </c>
      <c r="D91" s="28">
        <v>30</v>
      </c>
      <c r="E91" s="11">
        <f>SUM('Classifica Individuale'!F165,'Classifica Individuale'!F168,'Classifica Individuale'!F167,'Classifica Individuale'!F175,'Classifica Individuale'!F178)</f>
        <v>89</v>
      </c>
      <c r="F91" s="28">
        <v>30</v>
      </c>
      <c r="G91" s="11">
        <f>SUM('Classifica Individuale'!G165,'Classifica Individuale'!G168,'Classifica Individuale'!G167,'Classifica Individuale'!G175,'Classifica Individuale'!G178)</f>
        <v>55</v>
      </c>
      <c r="H91" s="28">
        <v>23</v>
      </c>
      <c r="I91" s="11">
        <f>SUM('Classifica Individuale'!H165,'Classifica Individuale'!H168,'Classifica Individuale'!H167,'Classifica Individuale'!H175,'Classifica Individuale'!H178)</f>
        <v>57</v>
      </c>
      <c r="J91" s="28">
        <v>27</v>
      </c>
      <c r="K91" s="11">
        <f>SUM('Classifica Individuale'!I165,'Classifica Individuale'!I168,'Classifica Individuale'!I167,'Classifica Individuale'!I175,'Classifica Individuale'!I178,'Classifica Individuale'!I201)</f>
        <v>91</v>
      </c>
      <c r="L91" s="28">
        <v>27</v>
      </c>
    </row>
    <row r="92" spans="1:12" ht="15">
      <c r="A92" s="65"/>
      <c r="B92" s="4" t="s">
        <v>32</v>
      </c>
      <c r="C92" s="14">
        <f>SUM('Classifica Individuale'!E166)</f>
        <v>30</v>
      </c>
      <c r="D92" s="28">
        <v>23</v>
      </c>
      <c r="E92" s="11">
        <f>SUM('Classifica Individuale'!F166,'Classifica Individuale'!F169,'Classifica Individuale'!F170,'Classifica Individuale'!F173)</f>
        <v>71</v>
      </c>
      <c r="F92" s="28">
        <v>27</v>
      </c>
      <c r="G92" s="11">
        <f>SUM('Classifica Individuale'!G166,'Classifica Individuale'!G169,'Classifica Individuale'!G170,'Classifica Individuale'!G180)</f>
        <v>68</v>
      </c>
      <c r="H92" s="28">
        <v>27</v>
      </c>
      <c r="I92" s="11">
        <f>SUM('Classifica Individuale'!H166,'Classifica Individuale'!H170,'Classifica Individuale'!H169,'Classifica Individuale'!H180)</f>
        <v>48</v>
      </c>
      <c r="J92" s="28">
        <v>25</v>
      </c>
      <c r="K92" s="11">
        <f>SUM('Classifica Individuale'!I166,'Classifica Individuale'!I169,'Classifica Individuale'!I170,'Classifica Individuale'!I180,'Classifica Individuale'!I173,'Classifica Individuale'!I190,'Classifica Individuale'!I193,'Classifica Individuale'!I196)</f>
        <v>157</v>
      </c>
      <c r="L92" s="28">
        <v>30</v>
      </c>
    </row>
    <row r="93" spans="1:12" ht="15">
      <c r="A93" s="65"/>
      <c r="B93" s="4" t="s">
        <v>108</v>
      </c>
      <c r="C93" s="14"/>
      <c r="D93" s="28"/>
      <c r="E93" s="11">
        <f>SUM('Classifica Individuale'!F171,'Classifica Individuale'!F185,'Classifica Individuale'!F191)</f>
        <v>54</v>
      </c>
      <c r="F93" s="28">
        <v>25</v>
      </c>
      <c r="G93" s="11">
        <f>SUM('Classifica Individuale'!G171,'Classifica Individuale'!G185,'Classifica Individuale'!G191)</f>
        <v>17</v>
      </c>
      <c r="H93" s="28">
        <v>20</v>
      </c>
      <c r="I93" s="11"/>
      <c r="J93" s="28"/>
      <c r="K93" s="11">
        <f>SUM('Classifica Individuale'!I171,'Classifica Individuale'!I185,'Classifica Individuale'!I191)</f>
        <v>21</v>
      </c>
      <c r="L93" s="28">
        <v>25</v>
      </c>
    </row>
    <row r="94" spans="1:12" ht="15">
      <c r="A94" s="65"/>
      <c r="B94" s="50" t="s">
        <v>179</v>
      </c>
      <c r="C94" s="14">
        <f>SUM('Classifica Individuale'!E176)</f>
        <v>16</v>
      </c>
      <c r="D94" s="28">
        <v>20</v>
      </c>
      <c r="E94" s="11"/>
      <c r="F94" s="28"/>
      <c r="G94" s="11">
        <f>SUM('Classifica Individuale'!G176)</f>
        <v>8</v>
      </c>
      <c r="H94" s="28">
        <v>19</v>
      </c>
      <c r="I94" s="11">
        <f>SUM('Classifica Individuale'!H176)</f>
        <v>15</v>
      </c>
      <c r="J94" s="28">
        <v>21</v>
      </c>
      <c r="K94" s="11"/>
      <c r="L94" s="28"/>
    </row>
    <row r="95" spans="1:12" ht="15">
      <c r="A95" s="65"/>
      <c r="B95" s="50" t="s">
        <v>199</v>
      </c>
      <c r="C95" s="14"/>
      <c r="D95" s="28"/>
      <c r="E95" s="11"/>
      <c r="F95" s="28"/>
      <c r="G95" s="11">
        <f>SUM('Classifica Individuale'!G172,'Classifica Individuale'!G174,'Classifica Individuale'!G177,'Classifica Individuale'!G179)</f>
        <v>71</v>
      </c>
      <c r="H95" s="28">
        <v>30</v>
      </c>
      <c r="I95" s="11">
        <f>SUM('Classifica Individuale'!H172,'Classifica Individuale'!H174,'Classifica Individuale'!H177,'Classifica Individuale'!H179,'Classifica Individuale'!H189)</f>
        <v>109</v>
      </c>
      <c r="J95" s="28">
        <v>30</v>
      </c>
      <c r="K95" s="11"/>
      <c r="L95" s="28"/>
    </row>
    <row r="96" spans="1:12" ht="15">
      <c r="A96" s="65"/>
      <c r="B96" s="51" t="s">
        <v>36</v>
      </c>
      <c r="C96" s="14">
        <f>SUM('Classifica Individuale'!E184,'Classifica Individuale'!E186)</f>
        <v>39</v>
      </c>
      <c r="D96" s="28">
        <v>27</v>
      </c>
      <c r="E96" s="11"/>
      <c r="F96" s="28"/>
      <c r="G96" s="11"/>
      <c r="H96" s="28"/>
      <c r="I96" s="11"/>
      <c r="J96" s="28"/>
      <c r="K96" s="11"/>
      <c r="L96" s="28"/>
    </row>
    <row r="97" spans="1:12" ht="15">
      <c r="A97" s="66"/>
      <c r="B97" s="51" t="s">
        <v>65</v>
      </c>
      <c r="C97" s="14">
        <f>SUM('Classifica Individuale'!E183,'Classifica Individuale'!E197)</f>
        <v>37</v>
      </c>
      <c r="D97" s="28">
        <v>25</v>
      </c>
      <c r="E97" s="11"/>
      <c r="F97" s="28"/>
      <c r="G97" s="11"/>
      <c r="H97" s="28"/>
      <c r="I97" s="11"/>
      <c r="J97" s="28"/>
      <c r="K97" s="11"/>
      <c r="L97" s="28"/>
    </row>
    <row r="98" spans="1:12" ht="15">
      <c r="A98" s="65"/>
      <c r="B98" s="50" t="s">
        <v>238</v>
      </c>
      <c r="C98" s="14"/>
      <c r="D98" s="28"/>
      <c r="E98" s="11"/>
      <c r="F98" s="28"/>
      <c r="G98" s="11">
        <f>SUM('Classifica Individuale'!G181,'Classifica Individuale'!G182)</f>
        <v>55</v>
      </c>
      <c r="H98" s="28">
        <v>25</v>
      </c>
      <c r="I98" s="11"/>
      <c r="J98" s="28"/>
      <c r="K98" s="11"/>
      <c r="L98" s="28"/>
    </row>
    <row r="99" spans="1:12" ht="15">
      <c r="A99" s="65"/>
      <c r="B99" s="4" t="s">
        <v>118</v>
      </c>
      <c r="C99" s="14"/>
      <c r="D99" s="28"/>
      <c r="E99" s="11">
        <f>SUM('Classifica Individuale'!F187)</f>
        <v>17</v>
      </c>
      <c r="F99" s="28">
        <v>23</v>
      </c>
      <c r="G99" s="11"/>
      <c r="H99" s="28"/>
      <c r="I99" s="11"/>
      <c r="J99" s="28"/>
      <c r="K99" s="11"/>
      <c r="L99" s="28"/>
    </row>
    <row r="100" spans="1:12" ht="15">
      <c r="A100" s="65"/>
      <c r="B100" s="4" t="s">
        <v>348</v>
      </c>
      <c r="C100" s="14"/>
      <c r="D100" s="28"/>
      <c r="E100" s="11"/>
      <c r="F100" s="28"/>
      <c r="G100" s="11"/>
      <c r="H100" s="28"/>
      <c r="I100" s="11">
        <f>SUM('Classifica Individuale'!H192)</f>
        <v>16</v>
      </c>
      <c r="J100" s="28">
        <v>23</v>
      </c>
      <c r="K100" s="18"/>
      <c r="L100" s="31"/>
    </row>
    <row r="101" spans="1:12" ht="15">
      <c r="A101" s="65"/>
      <c r="B101" s="51" t="s">
        <v>371</v>
      </c>
      <c r="C101" s="14"/>
      <c r="D101" s="28"/>
      <c r="E101" s="11"/>
      <c r="F101" s="28"/>
      <c r="G101" s="11"/>
      <c r="H101" s="28"/>
      <c r="I101" s="11"/>
      <c r="J101" s="28"/>
      <c r="K101" s="11">
        <f>SUM('Classifica Individuale'!I200)</f>
        <v>12</v>
      </c>
      <c r="L101" s="28">
        <v>23</v>
      </c>
    </row>
    <row r="102" spans="1:12" ht="15">
      <c r="A102" s="65"/>
      <c r="B102" s="58" t="s">
        <v>56</v>
      </c>
      <c r="C102" s="14">
        <f>SUM('Classifica Individuale'!E188)</f>
        <v>17</v>
      </c>
      <c r="D102" s="28">
        <v>21</v>
      </c>
      <c r="E102" s="11"/>
      <c r="F102" s="28"/>
      <c r="G102" s="11"/>
      <c r="H102" s="28"/>
      <c r="I102" s="11"/>
      <c r="J102" s="28"/>
      <c r="K102" s="11"/>
      <c r="L102" s="28"/>
    </row>
    <row r="103" spans="1:12" ht="15">
      <c r="A103" s="65"/>
      <c r="B103" s="50" t="s">
        <v>145</v>
      </c>
      <c r="C103" s="14"/>
      <c r="D103" s="28"/>
      <c r="E103" s="11"/>
      <c r="F103" s="28"/>
      <c r="G103" s="11">
        <f>SUM('Classifica Individuale'!G195,'Classifica Individuale'!G199,'Classifica Individuale'!G202,'Classifica Individuale'!G204,'Classifica Individuale'!G205,'Classifica Individuale'!G206)</f>
        <v>52</v>
      </c>
      <c r="H103" s="28">
        <v>21</v>
      </c>
      <c r="I103" s="11"/>
      <c r="J103" s="28"/>
      <c r="K103" s="18"/>
      <c r="L103" s="31"/>
    </row>
    <row r="104" spans="1:12" ht="15">
      <c r="A104" s="65"/>
      <c r="B104" s="50" t="s">
        <v>152</v>
      </c>
      <c r="C104" s="14"/>
      <c r="D104" s="28"/>
      <c r="E104" s="11"/>
      <c r="F104" s="28"/>
      <c r="G104" s="11"/>
      <c r="H104" s="28"/>
      <c r="I104" s="11">
        <f>SUM('Classifica Individuale'!H198)</f>
        <v>13</v>
      </c>
      <c r="J104" s="28">
        <v>20</v>
      </c>
      <c r="K104" s="18"/>
      <c r="L104" s="31"/>
    </row>
    <row r="105" spans="1:12" ht="15">
      <c r="A105" s="65"/>
      <c r="B105" s="51" t="s">
        <v>80</v>
      </c>
      <c r="C105" s="14">
        <f>SUM('Classifica Individuale'!E194)</f>
        <v>15</v>
      </c>
      <c r="D105" s="28">
        <v>19</v>
      </c>
      <c r="E105" s="11"/>
      <c r="F105" s="28"/>
      <c r="G105" s="11"/>
      <c r="H105" s="28"/>
      <c r="I105" s="11"/>
      <c r="J105" s="28"/>
      <c r="K105" s="11"/>
      <c r="L105" s="28"/>
    </row>
    <row r="106" spans="1:12" ht="15">
      <c r="A106" s="65"/>
      <c r="B106" s="50" t="s">
        <v>202</v>
      </c>
      <c r="C106" s="14"/>
      <c r="D106" s="28"/>
      <c r="E106" s="11"/>
      <c r="F106" s="28"/>
      <c r="G106" s="11">
        <f>SUM('Classifica Individuale'!G203)</f>
        <v>7</v>
      </c>
      <c r="H106" s="28">
        <v>18</v>
      </c>
      <c r="I106" s="11"/>
      <c r="J106" s="28"/>
      <c r="K106" s="18"/>
      <c r="L106" s="31"/>
    </row>
    <row r="107" spans="1:12" ht="15">
      <c r="A107" s="65"/>
      <c r="B107" s="62"/>
      <c r="C107" s="14"/>
      <c r="D107" s="28"/>
      <c r="E107" s="11"/>
      <c r="F107" s="28"/>
      <c r="G107" s="11"/>
      <c r="H107" s="28"/>
      <c r="I107" s="11"/>
      <c r="J107" s="28"/>
      <c r="K107" s="18"/>
      <c r="L107" s="31"/>
    </row>
    <row r="108" spans="1:12" ht="18.75" customHeight="1">
      <c r="A108" s="91" t="s">
        <v>16</v>
      </c>
      <c r="B108" s="91"/>
      <c r="C108" s="35"/>
      <c r="D108" s="35"/>
    </row>
    <row r="109" spans="1:12" ht="15">
      <c r="A109" s="67" t="s">
        <v>1</v>
      </c>
      <c r="B109" s="67" t="s">
        <v>0</v>
      </c>
      <c r="C109" s="90" t="s">
        <v>3</v>
      </c>
      <c r="D109" s="90"/>
      <c r="E109" s="90" t="s">
        <v>4</v>
      </c>
      <c r="F109" s="90"/>
      <c r="G109" s="90" t="s">
        <v>5</v>
      </c>
      <c r="H109" s="90"/>
      <c r="I109" s="90" t="s">
        <v>6</v>
      </c>
      <c r="J109" s="90"/>
      <c r="K109" s="90" t="s">
        <v>10</v>
      </c>
      <c r="L109" s="90"/>
    </row>
    <row r="110" spans="1:12" ht="60">
      <c r="A110" s="67"/>
      <c r="B110" s="67"/>
      <c r="C110" s="21" t="s">
        <v>26</v>
      </c>
      <c r="D110" s="33" t="s">
        <v>27</v>
      </c>
      <c r="E110" s="21" t="s">
        <v>26</v>
      </c>
      <c r="F110" s="33" t="s">
        <v>27</v>
      </c>
      <c r="G110" s="21" t="s">
        <v>26</v>
      </c>
      <c r="H110" s="33" t="s">
        <v>27</v>
      </c>
      <c r="I110" s="21" t="s">
        <v>26</v>
      </c>
      <c r="J110" s="33" t="s">
        <v>27</v>
      </c>
      <c r="K110" s="21" t="s">
        <v>26</v>
      </c>
      <c r="L110" s="33" t="s">
        <v>27</v>
      </c>
    </row>
    <row r="111" spans="1:12" ht="15">
      <c r="A111" s="65"/>
      <c r="B111" s="50" t="s">
        <v>32</v>
      </c>
      <c r="C111" s="14"/>
      <c r="D111" s="28"/>
      <c r="E111" s="11"/>
      <c r="F111" s="28"/>
      <c r="G111" s="11">
        <f>SUM('Classifica Individuale'!G211)</f>
        <v>23</v>
      </c>
      <c r="H111" s="28">
        <v>19</v>
      </c>
      <c r="I111" s="11">
        <f>SUM('Classifica Individuale'!H211,'Classifica Individuale'!H216)</f>
        <v>55</v>
      </c>
      <c r="J111" s="28">
        <v>30</v>
      </c>
      <c r="K111" s="11">
        <f>SUM('Classifica Individuale'!I211,'Classifica Individuale'!I216,'Classifica Individuale'!I221,'Classifica Individuale'!I227)</f>
        <v>92</v>
      </c>
      <c r="L111" s="28">
        <v>30</v>
      </c>
    </row>
    <row r="112" spans="1:12" ht="15">
      <c r="A112" s="65"/>
      <c r="B112" s="4" t="s">
        <v>126</v>
      </c>
      <c r="C112" s="14"/>
      <c r="D112" s="28"/>
      <c r="E112" s="11">
        <f>SUM('Classifica Individuale'!F212)</f>
        <v>27</v>
      </c>
      <c r="F112" s="28">
        <v>27</v>
      </c>
      <c r="G112" s="11">
        <f>SUM('Classifica Individuale'!G212)</f>
        <v>18</v>
      </c>
      <c r="H112" s="28">
        <v>17</v>
      </c>
      <c r="I112" s="11"/>
      <c r="J112" s="28"/>
      <c r="K112" s="11">
        <f>SUM('Classifica Individuale'!I212)</f>
        <v>23</v>
      </c>
      <c r="L112" s="28">
        <v>23</v>
      </c>
    </row>
    <row r="113" spans="1:12" ht="15">
      <c r="A113" s="65"/>
      <c r="B113" s="4" t="s">
        <v>106</v>
      </c>
      <c r="C113" s="14"/>
      <c r="D113" s="28"/>
      <c r="E113" s="11">
        <f>SUM('Classifica Individuale'!F213)</f>
        <v>30</v>
      </c>
      <c r="F113" s="28">
        <v>30</v>
      </c>
      <c r="G113" s="11">
        <f>SUM('Classifica Individuale'!G213)</f>
        <v>30</v>
      </c>
      <c r="H113" s="28">
        <v>25</v>
      </c>
      <c r="I113" s="11"/>
      <c r="J113" s="28"/>
      <c r="K113" s="11"/>
      <c r="L113" s="28"/>
    </row>
    <row r="114" spans="1:12" ht="15">
      <c r="A114" s="65"/>
      <c r="B114" s="4" t="s">
        <v>108</v>
      </c>
      <c r="C114" s="14"/>
      <c r="D114" s="28"/>
      <c r="E114" s="11">
        <f>SUM('Classifica Individuale'!F214)</f>
        <v>25</v>
      </c>
      <c r="F114" s="28">
        <v>25</v>
      </c>
      <c r="G114" s="11">
        <f>SUM('Classifica Individuale'!G214)</f>
        <v>27</v>
      </c>
      <c r="H114" s="28">
        <v>23</v>
      </c>
      <c r="I114" s="11"/>
      <c r="J114" s="28"/>
      <c r="K114" s="11"/>
      <c r="L114" s="28"/>
    </row>
    <row r="115" spans="1:12" ht="15">
      <c r="A115" s="65"/>
      <c r="B115" s="50" t="s">
        <v>161</v>
      </c>
      <c r="C115" s="14"/>
      <c r="D115" s="28"/>
      <c r="E115" s="11"/>
      <c r="F115" s="28"/>
      <c r="G115" s="11">
        <f>SUM('Classifica Individuale'!G215)</f>
        <v>21</v>
      </c>
      <c r="H115" s="28">
        <v>18</v>
      </c>
      <c r="I115" s="11">
        <f>SUM('Classifica Individuale'!H215)</f>
        <v>27</v>
      </c>
      <c r="J115" s="28">
        <v>27</v>
      </c>
      <c r="K115" s="11"/>
      <c r="L115" s="28"/>
    </row>
    <row r="116" spans="1:12" ht="15">
      <c r="A116" s="65"/>
      <c r="B116" s="50" t="s">
        <v>145</v>
      </c>
      <c r="C116" s="14"/>
      <c r="D116" s="28"/>
      <c r="E116" s="11"/>
      <c r="F116" s="28"/>
      <c r="G116" s="11">
        <f>SUM('Classifica Individuale'!G226,'Classifica Individuale'!G230,'Classifica Individuale'!G233,'Classifica Individuale'!G234)</f>
        <v>46</v>
      </c>
      <c r="H116" s="28">
        <v>30</v>
      </c>
      <c r="I116" s="11"/>
      <c r="J116" s="28"/>
      <c r="K116" s="11"/>
      <c r="L116" s="28"/>
    </row>
    <row r="117" spans="1:12" ht="15">
      <c r="A117" s="66"/>
      <c r="B117" s="51" t="s">
        <v>48</v>
      </c>
      <c r="C117" s="14">
        <f>SUM('Classifica Individuale'!E217)</f>
        <v>30</v>
      </c>
      <c r="D117" s="28">
        <v>30</v>
      </c>
      <c r="E117" s="11"/>
      <c r="F117" s="28"/>
      <c r="G117" s="11"/>
      <c r="H117" s="28"/>
      <c r="I117" s="11"/>
      <c r="J117" s="28"/>
      <c r="K117" s="11"/>
      <c r="L117" s="28"/>
    </row>
    <row r="118" spans="1:12" ht="15">
      <c r="A118" s="65"/>
      <c r="B118" s="51" t="s">
        <v>75</v>
      </c>
      <c r="C118" s="14">
        <f>SUM('Classifica Individuale'!E218)</f>
        <v>27</v>
      </c>
      <c r="D118" s="28">
        <v>27</v>
      </c>
      <c r="E118" s="11"/>
      <c r="F118" s="28"/>
      <c r="G118" s="11"/>
      <c r="H118" s="28"/>
      <c r="I118" s="11"/>
      <c r="J118" s="28"/>
      <c r="K118" s="11"/>
      <c r="L118" s="28"/>
    </row>
    <row r="119" spans="1:12" ht="15">
      <c r="A119" s="65"/>
      <c r="B119" s="50" t="s">
        <v>164</v>
      </c>
      <c r="C119" s="14"/>
      <c r="D119" s="28"/>
      <c r="E119" s="11"/>
      <c r="F119" s="28"/>
      <c r="G119" s="11">
        <f>SUM('Classifica Individuale'!G228,'Classifica Individuale'!G229)</f>
        <v>33</v>
      </c>
      <c r="H119" s="28">
        <v>27</v>
      </c>
      <c r="I119" s="11"/>
      <c r="J119" s="28"/>
      <c r="K119" s="11"/>
      <c r="L119" s="28"/>
    </row>
    <row r="120" spans="1:12" ht="15">
      <c r="A120" s="65"/>
      <c r="B120" s="51" t="s">
        <v>371</v>
      </c>
      <c r="C120" s="14"/>
      <c r="D120" s="28"/>
      <c r="E120" s="11"/>
      <c r="F120" s="28"/>
      <c r="G120" s="11"/>
      <c r="H120" s="28"/>
      <c r="I120" s="11"/>
      <c r="J120" s="28"/>
      <c r="K120" s="11">
        <f>SUM('Classifica Individuale'!I223,'Classifica Individuale'!I225)</f>
        <v>41</v>
      </c>
      <c r="L120" s="28">
        <v>27</v>
      </c>
    </row>
    <row r="121" spans="1:12" ht="15">
      <c r="A121" s="65"/>
      <c r="B121" s="50" t="s">
        <v>238</v>
      </c>
      <c r="C121" s="14"/>
      <c r="D121" s="28"/>
      <c r="E121" s="11"/>
      <c r="F121" s="28"/>
      <c r="G121" s="11"/>
      <c r="H121" s="28"/>
      <c r="I121" s="11">
        <f>SUM('Classifica Individuale'!H222)</f>
        <v>23</v>
      </c>
      <c r="J121" s="28">
        <v>25</v>
      </c>
      <c r="K121" s="18"/>
      <c r="L121" s="31"/>
    </row>
    <row r="122" spans="1:12" ht="15">
      <c r="A122" s="65"/>
      <c r="B122" s="51" t="s">
        <v>387</v>
      </c>
      <c r="C122" s="14"/>
      <c r="D122" s="28"/>
      <c r="E122" s="11"/>
      <c r="F122" s="28"/>
      <c r="G122" s="11"/>
      <c r="H122" s="28"/>
      <c r="I122" s="11"/>
      <c r="J122" s="28"/>
      <c r="K122" s="11">
        <f>SUM('Classifica Individuale'!I219)</f>
        <v>27</v>
      </c>
      <c r="L122" s="28">
        <v>25</v>
      </c>
    </row>
    <row r="123" spans="1:12" ht="15">
      <c r="A123" s="65"/>
      <c r="B123" s="50" t="s">
        <v>152</v>
      </c>
      <c r="C123" s="14"/>
      <c r="D123" s="28"/>
      <c r="E123" s="11"/>
      <c r="F123" s="28"/>
      <c r="G123" s="11">
        <f>SUM('Classifica Individuale'!G231,'Classifica Individuale'!G232)</f>
        <v>27</v>
      </c>
      <c r="H123" s="28">
        <v>21</v>
      </c>
      <c r="I123" s="11"/>
      <c r="J123" s="28"/>
      <c r="K123" s="11"/>
      <c r="L123" s="28"/>
    </row>
    <row r="124" spans="1:12" ht="15">
      <c r="A124" s="65"/>
      <c r="B124" s="50" t="s">
        <v>69</v>
      </c>
      <c r="C124" s="14"/>
      <c r="D124" s="28"/>
      <c r="E124" s="11"/>
      <c r="F124" s="28"/>
      <c r="G124" s="11">
        <f>SUM('Classifica Individuale'!G224)</f>
        <v>20</v>
      </c>
      <c r="H124" s="28">
        <v>17</v>
      </c>
      <c r="I124" s="11"/>
      <c r="J124" s="28"/>
      <c r="K124" s="11"/>
      <c r="L124" s="28"/>
    </row>
    <row r="125" spans="1:12" ht="15">
      <c r="A125" s="65"/>
      <c r="B125" s="50" t="s">
        <v>254</v>
      </c>
      <c r="C125" s="14"/>
      <c r="D125" s="28"/>
      <c r="E125" s="11"/>
      <c r="F125" s="28"/>
      <c r="G125" s="11">
        <f>SUM('Classifica Individuale'!G220)</f>
        <v>25</v>
      </c>
      <c r="H125" s="28">
        <v>20</v>
      </c>
      <c r="I125" s="11"/>
      <c r="J125" s="28"/>
      <c r="K125" s="18"/>
      <c r="L125" s="31"/>
    </row>
    <row r="126" spans="1:12" ht="15">
      <c r="A126" s="65"/>
      <c r="B126" s="62"/>
      <c r="C126" s="14"/>
      <c r="D126" s="28"/>
      <c r="E126" s="11"/>
      <c r="F126" s="28"/>
      <c r="G126" s="11"/>
      <c r="H126" s="28"/>
      <c r="I126" s="11"/>
      <c r="J126" s="28"/>
      <c r="K126" s="18"/>
      <c r="L126" s="31"/>
    </row>
    <row r="127" spans="1:12" ht="18.75" customHeight="1">
      <c r="A127" s="91" t="s">
        <v>17</v>
      </c>
      <c r="B127" s="91"/>
      <c r="C127" s="35"/>
      <c r="D127" s="35"/>
    </row>
    <row r="128" spans="1:12" ht="15">
      <c r="A128" s="67" t="s">
        <v>1</v>
      </c>
      <c r="B128" s="67" t="s">
        <v>0</v>
      </c>
      <c r="C128" s="90" t="s">
        <v>3</v>
      </c>
      <c r="D128" s="90"/>
      <c r="E128" s="90" t="s">
        <v>4</v>
      </c>
      <c r="F128" s="90"/>
      <c r="G128" s="90" t="s">
        <v>5</v>
      </c>
      <c r="H128" s="90"/>
      <c r="I128" s="90" t="s">
        <v>6</v>
      </c>
      <c r="J128" s="90"/>
      <c r="K128" s="90" t="s">
        <v>10</v>
      </c>
      <c r="L128" s="90"/>
    </row>
    <row r="129" spans="1:12" ht="60">
      <c r="A129" s="67"/>
      <c r="B129" s="67"/>
      <c r="C129" s="21" t="s">
        <v>26</v>
      </c>
      <c r="D129" s="33" t="s">
        <v>27</v>
      </c>
      <c r="E129" s="21" t="s">
        <v>26</v>
      </c>
      <c r="F129" s="33" t="s">
        <v>27</v>
      </c>
      <c r="G129" s="21" t="s">
        <v>26</v>
      </c>
      <c r="H129" s="33" t="s">
        <v>27</v>
      </c>
      <c r="I129" s="21" t="s">
        <v>26</v>
      </c>
      <c r="J129" s="33" t="s">
        <v>27</v>
      </c>
      <c r="K129" s="21" t="s">
        <v>26</v>
      </c>
      <c r="L129" s="33" t="s">
        <v>27</v>
      </c>
    </row>
    <row r="130" spans="1:12" ht="15">
      <c r="A130" s="65"/>
      <c r="B130" s="4" t="s">
        <v>32</v>
      </c>
      <c r="C130" s="14">
        <f>SUM('Classifica Individuale'!E241)</f>
        <v>30</v>
      </c>
      <c r="D130" s="28">
        <v>27</v>
      </c>
      <c r="E130" s="11"/>
      <c r="F130" s="28"/>
      <c r="G130" s="11">
        <f>SUM('Classifica Individuale'!G241,'Classifica Individuale'!G251,'Classifica Individuale'!G252,'Classifica Individuale'!G254)</f>
        <v>43</v>
      </c>
      <c r="H130" s="28">
        <v>25</v>
      </c>
      <c r="I130" s="11"/>
      <c r="J130" s="28"/>
      <c r="K130" s="11">
        <f>SUM('Classifica Individuale'!I241,'Classifica Individuale'!I251,'Classifica Individuale'!I252,'Classifica Individuale'!I254,'Classifica Individuale'!I262,'Classifica Individuale'!I265,'Classifica Individuale'!I267)</f>
        <v>104</v>
      </c>
      <c r="L130" s="28">
        <v>30</v>
      </c>
    </row>
    <row r="131" spans="1:12" ht="15">
      <c r="A131" s="65"/>
      <c r="B131" s="49" t="s">
        <v>136</v>
      </c>
      <c r="C131" s="14"/>
      <c r="D131" s="28"/>
      <c r="E131" s="11">
        <f>SUM('Classifica Individuale'!F239)</f>
        <v>30</v>
      </c>
      <c r="F131" s="28">
        <v>27</v>
      </c>
      <c r="G131" s="11">
        <f>SUM('Classifica Individuale'!G239,'Classifica Individuale'!G264)</f>
        <v>38</v>
      </c>
      <c r="H131" s="28">
        <v>21</v>
      </c>
      <c r="I131" s="11"/>
      <c r="J131" s="28"/>
      <c r="K131" s="11">
        <f>SUM('Classifica Individuale'!I239,'Classifica Individuale'!I258,'Classifica Individuale'!I264)</f>
        <v>57</v>
      </c>
      <c r="L131" s="28">
        <v>27</v>
      </c>
    </row>
    <row r="132" spans="1:12" ht="15">
      <c r="A132" s="65"/>
      <c r="B132" s="4" t="s">
        <v>126</v>
      </c>
      <c r="C132" s="14"/>
      <c r="D132" s="28"/>
      <c r="E132" s="11">
        <f>SUM('Classifica Individuale'!F243,'Classifica Individuale'!F242)</f>
        <v>52</v>
      </c>
      <c r="F132" s="28">
        <v>30</v>
      </c>
      <c r="G132" s="11">
        <f>SUM('Classifica Individuale'!G243,'Classifica Individuale'!G242)</f>
        <v>20</v>
      </c>
      <c r="H132" s="28">
        <v>19</v>
      </c>
      <c r="I132" s="11"/>
      <c r="J132" s="28"/>
      <c r="K132" s="11">
        <f>SUM('Classifica Individuale'!I242,'Classifica Individuale'!I243)</f>
        <v>23</v>
      </c>
      <c r="L132" s="28">
        <v>21</v>
      </c>
    </row>
    <row r="133" spans="1:12" ht="15">
      <c r="A133" s="65"/>
      <c r="B133" s="50" t="s">
        <v>219</v>
      </c>
      <c r="C133" s="14"/>
      <c r="D133" s="28"/>
      <c r="E133" s="11"/>
      <c r="F133" s="28"/>
      <c r="G133" s="11">
        <f>SUM('Classifica Individuale'!G240,'Classifica Individuale'!G261)</f>
        <v>53</v>
      </c>
      <c r="H133" s="28">
        <v>30</v>
      </c>
      <c r="I133" s="11">
        <f>SUM('Classifica Individuale'!H240,'Classifica Individuale'!H261)</f>
        <v>30</v>
      </c>
      <c r="J133" s="28">
        <v>27</v>
      </c>
      <c r="K133" s="18"/>
      <c r="L133" s="31"/>
    </row>
    <row r="134" spans="1:12" ht="15">
      <c r="A134" s="65"/>
      <c r="B134" s="50" t="s">
        <v>152</v>
      </c>
      <c r="C134" s="14"/>
      <c r="D134" s="28"/>
      <c r="E134" s="11"/>
      <c r="F134" s="28"/>
      <c r="G134" s="11"/>
      <c r="H134" s="28"/>
      <c r="I134" s="11">
        <f>SUM('Classifica Individuale'!H245,'Classifica Individuale'!H247)</f>
        <v>48</v>
      </c>
      <c r="J134" s="28">
        <v>30</v>
      </c>
      <c r="K134" s="11">
        <f>SUM('Classifica Individuale'!I245,'Classifica Individuale'!I247)</f>
        <v>29</v>
      </c>
      <c r="L134" s="28">
        <v>23</v>
      </c>
    </row>
    <row r="135" spans="1:12" ht="15">
      <c r="A135" s="65"/>
      <c r="B135" s="50" t="s">
        <v>202</v>
      </c>
      <c r="C135" s="14"/>
      <c r="D135" s="28"/>
      <c r="E135" s="11"/>
      <c r="F135" s="28"/>
      <c r="G135" s="11">
        <f>SUM('Classifica Individuale'!G244,'Classifica Individuale'!G248,'Classifica Individuale'!G269)</f>
        <v>44</v>
      </c>
      <c r="H135" s="28">
        <v>27</v>
      </c>
      <c r="I135" s="11"/>
      <c r="J135" s="28"/>
      <c r="K135" s="11">
        <f>SUM('Classifica Individuale'!I244,'Classifica Individuale'!I248,'Classifica Individuale'!I269)</f>
        <v>45</v>
      </c>
      <c r="L135" s="28">
        <v>25</v>
      </c>
    </row>
    <row r="136" spans="1:12" ht="15">
      <c r="A136" s="65"/>
      <c r="B136" s="50" t="s">
        <v>199</v>
      </c>
      <c r="C136" s="14"/>
      <c r="D136" s="28"/>
      <c r="E136" s="11"/>
      <c r="F136" s="28"/>
      <c r="G136" s="11">
        <f>SUM('Classifica Individuale'!G260,'Classifica Individuale'!G268)</f>
        <v>38</v>
      </c>
      <c r="H136" s="28">
        <v>23</v>
      </c>
      <c r="I136" s="11">
        <f>SUM('Classifica Individuale'!H257,'Classifica Individuale'!H260,'Classifica Individuale'!H268)</f>
        <v>27</v>
      </c>
      <c r="J136" s="28">
        <v>25</v>
      </c>
      <c r="K136" s="18"/>
      <c r="L136" s="31"/>
    </row>
    <row r="137" spans="1:12" ht="15">
      <c r="A137" s="65"/>
      <c r="B137" s="51" t="s">
        <v>62</v>
      </c>
      <c r="C137" s="14">
        <f>SUM('Classifica Individuale'!E246)</f>
        <v>23</v>
      </c>
      <c r="D137" s="28">
        <v>25</v>
      </c>
      <c r="E137" s="11"/>
      <c r="F137" s="28"/>
      <c r="G137" s="11">
        <f>SUM('Classifica Individuale'!G246)</f>
        <v>16</v>
      </c>
      <c r="H137" s="28">
        <v>18</v>
      </c>
      <c r="I137" s="11"/>
      <c r="J137" s="28"/>
      <c r="K137" s="11"/>
      <c r="L137" s="28"/>
    </row>
    <row r="138" spans="1:12" ht="15">
      <c r="A138" s="65"/>
      <c r="B138" s="58" t="s">
        <v>91</v>
      </c>
      <c r="C138" s="14">
        <f>SUM('Classifica Individuale'!E249)</f>
        <v>21</v>
      </c>
      <c r="D138" s="28">
        <v>23</v>
      </c>
      <c r="E138" s="11"/>
      <c r="F138" s="28"/>
      <c r="G138" s="11">
        <f>SUM('Classifica Individuale'!G249)</f>
        <v>12</v>
      </c>
      <c r="H138" s="28">
        <v>16</v>
      </c>
      <c r="I138" s="11"/>
      <c r="J138" s="28"/>
      <c r="K138" s="11"/>
      <c r="L138" s="28"/>
    </row>
    <row r="139" spans="1:12" ht="15">
      <c r="A139" s="65"/>
      <c r="B139" s="58" t="s">
        <v>38</v>
      </c>
      <c r="C139" s="14">
        <f>SUM('Classifica Individuale'!E250)</f>
        <v>19</v>
      </c>
      <c r="D139" s="28">
        <v>20</v>
      </c>
      <c r="E139" s="11"/>
      <c r="F139" s="28"/>
      <c r="G139" s="11">
        <f>SUM('Classifica Individuale'!G250)</f>
        <v>10</v>
      </c>
      <c r="H139" s="28">
        <v>15</v>
      </c>
      <c r="I139" s="11"/>
      <c r="J139" s="28"/>
      <c r="K139" s="11"/>
      <c r="L139" s="28"/>
    </row>
    <row r="140" spans="1:12" ht="15">
      <c r="A140" s="65"/>
      <c r="B140" s="58" t="s">
        <v>54</v>
      </c>
      <c r="C140" s="14">
        <f>SUM('Classifica Individuale'!E253)</f>
        <v>18</v>
      </c>
      <c r="D140" s="28">
        <v>19</v>
      </c>
      <c r="E140" s="11"/>
      <c r="F140" s="28"/>
      <c r="G140" s="11">
        <f>SUM('Classifica Individuale'!G253)</f>
        <v>6</v>
      </c>
      <c r="H140" s="28">
        <v>14</v>
      </c>
      <c r="I140" s="11"/>
      <c r="J140" s="28"/>
      <c r="K140" s="11"/>
      <c r="L140" s="28"/>
    </row>
    <row r="141" spans="1:12" ht="15">
      <c r="A141" s="66"/>
      <c r="B141" s="51" t="s">
        <v>65</v>
      </c>
      <c r="C141" s="14">
        <f>SUM('Classifica Individuale'!E255,'Classifica Individuale'!E259)</f>
        <v>52</v>
      </c>
      <c r="D141" s="28">
        <v>30</v>
      </c>
      <c r="E141" s="11"/>
      <c r="F141" s="28"/>
      <c r="G141" s="11"/>
      <c r="H141" s="28"/>
      <c r="I141" s="11"/>
      <c r="J141" s="28"/>
      <c r="K141" s="11"/>
      <c r="L141" s="28"/>
    </row>
    <row r="142" spans="1:12" ht="15">
      <c r="A142" s="65"/>
      <c r="B142" s="51" t="s">
        <v>36</v>
      </c>
      <c r="C142" s="14">
        <f>SUM('Classifica Individuale'!E263)</f>
        <v>20</v>
      </c>
      <c r="D142" s="28">
        <v>21</v>
      </c>
      <c r="E142" s="11"/>
      <c r="F142" s="28"/>
      <c r="G142" s="11"/>
      <c r="H142" s="28"/>
      <c r="I142" s="11"/>
      <c r="J142" s="28"/>
      <c r="K142" s="11"/>
      <c r="L142" s="28"/>
    </row>
    <row r="143" spans="1:12" ht="15">
      <c r="A143" s="65"/>
      <c r="B143" s="50" t="s">
        <v>69</v>
      </c>
      <c r="C143" s="14"/>
      <c r="D143" s="28"/>
      <c r="E143" s="11"/>
      <c r="F143" s="28"/>
      <c r="G143" s="11">
        <f>SUM('Classifica Individuale'!G256)</f>
        <v>27</v>
      </c>
      <c r="H143" s="28">
        <v>20</v>
      </c>
      <c r="I143" s="11"/>
      <c r="J143" s="28"/>
      <c r="K143" s="11"/>
      <c r="L143" s="28"/>
    </row>
    <row r="144" spans="1:12" ht="15">
      <c r="A144" s="65"/>
      <c r="B144" s="50" t="s">
        <v>145</v>
      </c>
      <c r="C144" s="14"/>
      <c r="D144" s="28"/>
      <c r="E144" s="11"/>
      <c r="F144" s="28"/>
      <c r="G144" s="11">
        <f>SUM('Classifica Individuale'!G266)</f>
        <v>14</v>
      </c>
      <c r="H144" s="28">
        <v>17</v>
      </c>
      <c r="I144" s="11"/>
      <c r="J144" s="28"/>
      <c r="K144" s="18"/>
      <c r="L144" s="31"/>
    </row>
    <row r="145" spans="1:12" ht="15">
      <c r="A145" s="65"/>
      <c r="B145" s="50" t="s">
        <v>190</v>
      </c>
      <c r="C145" s="14"/>
      <c r="D145" s="28"/>
      <c r="E145" s="11"/>
      <c r="F145" s="28"/>
      <c r="G145" s="11">
        <f>SUM('Classifica Individuale'!G270)</f>
        <v>5</v>
      </c>
      <c r="H145" s="28">
        <v>13</v>
      </c>
      <c r="I145" s="11"/>
      <c r="J145" s="28"/>
      <c r="K145" s="18"/>
      <c r="L145" s="31"/>
    </row>
    <row r="146" spans="1:12" ht="15">
      <c r="A146" s="65"/>
      <c r="B146" s="50" t="s">
        <v>281</v>
      </c>
      <c r="C146" s="14"/>
      <c r="D146" s="28"/>
      <c r="E146" s="11"/>
      <c r="F146" s="28"/>
      <c r="G146" s="11">
        <f>SUM('Classifica Individuale'!G271)</f>
        <v>4</v>
      </c>
      <c r="H146" s="28">
        <v>12</v>
      </c>
      <c r="I146" s="11"/>
      <c r="J146" s="28"/>
      <c r="K146" s="11"/>
      <c r="L146" s="28"/>
    </row>
    <row r="147" spans="1:12" ht="15">
      <c r="A147" s="65"/>
      <c r="B147" s="62"/>
      <c r="C147" s="14"/>
      <c r="D147" s="28"/>
      <c r="E147" s="11"/>
      <c r="F147" s="28"/>
      <c r="G147" s="11"/>
      <c r="H147" s="28"/>
      <c r="I147" s="11"/>
      <c r="J147" s="28"/>
      <c r="K147" s="18"/>
      <c r="L147" s="31"/>
    </row>
    <row r="148" spans="1:12" ht="18.75" customHeight="1">
      <c r="A148" s="91" t="s">
        <v>18</v>
      </c>
      <c r="B148" s="91"/>
      <c r="C148" s="35"/>
      <c r="D148" s="35"/>
    </row>
    <row r="149" spans="1:12" ht="15">
      <c r="A149" s="67" t="s">
        <v>1</v>
      </c>
      <c r="B149" s="67" t="s">
        <v>0</v>
      </c>
      <c r="C149" s="90" t="s">
        <v>3</v>
      </c>
      <c r="D149" s="90"/>
      <c r="E149" s="90" t="s">
        <v>4</v>
      </c>
      <c r="F149" s="90"/>
      <c r="G149" s="90" t="s">
        <v>5</v>
      </c>
      <c r="H149" s="90"/>
      <c r="I149" s="90" t="s">
        <v>6</v>
      </c>
      <c r="J149" s="90"/>
      <c r="K149" s="90" t="s">
        <v>10</v>
      </c>
      <c r="L149" s="90"/>
    </row>
    <row r="150" spans="1:12" ht="60">
      <c r="A150" s="67"/>
      <c r="B150" s="67"/>
      <c r="C150" s="21" t="s">
        <v>26</v>
      </c>
      <c r="D150" s="33" t="s">
        <v>27</v>
      </c>
      <c r="E150" s="21" t="s">
        <v>26</v>
      </c>
      <c r="F150" s="33" t="s">
        <v>27</v>
      </c>
      <c r="G150" s="21" t="s">
        <v>26</v>
      </c>
      <c r="H150" s="33" t="s">
        <v>27</v>
      </c>
      <c r="I150" s="21" t="s">
        <v>26</v>
      </c>
      <c r="J150" s="33" t="s">
        <v>27</v>
      </c>
      <c r="K150" s="21" t="s">
        <v>26</v>
      </c>
      <c r="L150" s="33" t="s">
        <v>27</v>
      </c>
    </row>
    <row r="151" spans="1:12" ht="15">
      <c r="A151" s="65"/>
      <c r="B151" s="4" t="s">
        <v>32</v>
      </c>
      <c r="C151" s="14">
        <f>SUM('Classifica Individuale'!E278)</f>
        <v>27</v>
      </c>
      <c r="D151" s="28">
        <v>27</v>
      </c>
      <c r="E151" s="11">
        <f>SUM('Classifica Individuale'!F278,'Classifica Individuale'!F277)</f>
        <v>30</v>
      </c>
      <c r="F151" s="28">
        <v>27</v>
      </c>
      <c r="G151" s="11">
        <f>SUM('Classifica Individuale'!G278,'Classifica Individuale'!G277,'Classifica Individuale'!G276,'Classifica Individuale'!G280,'Classifica Individuale'!G288,'Classifica Individuale'!G310)</f>
        <v>56</v>
      </c>
      <c r="H151" s="28">
        <v>25</v>
      </c>
      <c r="I151" s="11">
        <f>SUM('Classifica Individuale'!H277,'Classifica Individuale'!H276,'Classifica Individuale'!H278,'Classifica Individuale'!H280,'Classifica Individuale'!H288,'Classifica Individuale'!H310)</f>
        <v>46</v>
      </c>
      <c r="J151" s="28">
        <v>25</v>
      </c>
      <c r="K151" s="11">
        <f>SUM('Classifica Individuale'!I276,'Classifica Individuale'!I277,'Classifica Individuale'!I278,'Classifica Individuale'!I280,'Classifica Individuale'!I288,'Classifica Individuale'!I293,'Classifica Individuale'!I299,'Classifica Individuale'!I304,'Classifica Individuale'!I306,'Classifica Individuale'!I310)</f>
        <v>189</v>
      </c>
      <c r="L151" s="28">
        <v>30</v>
      </c>
    </row>
    <row r="152" spans="1:12" ht="15">
      <c r="A152" s="65"/>
      <c r="B152" s="50" t="s">
        <v>152</v>
      </c>
      <c r="C152" s="14"/>
      <c r="D152" s="28"/>
      <c r="E152" s="11"/>
      <c r="F152" s="28"/>
      <c r="G152" s="11"/>
      <c r="H152" s="28"/>
      <c r="I152" s="11">
        <f>SUM('Classifica Individuale'!H283,'Classifica Individuale'!H284,'Classifica Individuale'!H303)</f>
        <v>58</v>
      </c>
      <c r="J152" s="28">
        <v>27</v>
      </c>
      <c r="K152" s="11">
        <f>SUM('Classifica Individuale'!I283,'Classifica Individuale'!I284,'Classifica Individuale'!I303)</f>
        <v>35</v>
      </c>
      <c r="L152" s="28">
        <v>27</v>
      </c>
    </row>
    <row r="153" spans="1:12" ht="15">
      <c r="A153" s="65"/>
      <c r="B153" s="50" t="s">
        <v>199</v>
      </c>
      <c r="C153" s="14"/>
      <c r="D153" s="28"/>
      <c r="E153" s="11"/>
      <c r="F153" s="28"/>
      <c r="G153" s="11">
        <f>SUM('Classifica Individuale'!G279,'Classifica Individuale'!G308,'Classifica Individuale'!G285)</f>
        <v>44</v>
      </c>
      <c r="H153" s="28">
        <v>23</v>
      </c>
      <c r="I153" s="11">
        <f>SUM('Classifica Individuale'!H279,'Classifica Individuale'!H285,'Classifica Individuale'!H292,'Classifica Individuale'!H308)</f>
        <v>78</v>
      </c>
      <c r="J153" s="28">
        <v>30</v>
      </c>
      <c r="K153" s="11"/>
      <c r="L153" s="28"/>
    </row>
    <row r="154" spans="1:12" ht="15">
      <c r="A154" s="66"/>
      <c r="B154" s="58" t="s">
        <v>34</v>
      </c>
      <c r="C154" s="14">
        <f>SUM('Classifica Individuale'!E281)</f>
        <v>30</v>
      </c>
      <c r="D154" s="28">
        <v>30</v>
      </c>
      <c r="E154" s="11"/>
      <c r="F154" s="28"/>
      <c r="G154" s="11">
        <f>SUM('Classifica Individuale'!G281,'Classifica Individuale'!G290)</f>
        <v>37</v>
      </c>
      <c r="H154" s="28">
        <v>21</v>
      </c>
      <c r="I154" s="11"/>
      <c r="J154" s="28"/>
      <c r="K154" s="11"/>
      <c r="L154" s="28"/>
    </row>
    <row r="155" spans="1:12" ht="15">
      <c r="A155" s="65"/>
      <c r="B155" s="4" t="s">
        <v>118</v>
      </c>
      <c r="C155" s="14"/>
      <c r="D155" s="28"/>
      <c r="E155" s="11">
        <f>SUM('Classifica Individuale'!F286,'Classifica Individuale'!F287)</f>
        <v>52</v>
      </c>
      <c r="F155" s="28">
        <v>30</v>
      </c>
      <c r="G155" s="11">
        <f>SUM('Classifica Individuale'!G286,'Classifica Individuale'!G287,'Classifica Individuale'!G313)</f>
        <v>6</v>
      </c>
      <c r="H155" s="28">
        <v>16</v>
      </c>
      <c r="I155" s="11"/>
      <c r="J155" s="28"/>
      <c r="K155" s="11"/>
      <c r="L155" s="28"/>
    </row>
    <row r="156" spans="1:12" ht="15">
      <c r="A156" s="65"/>
      <c r="B156" s="51" t="s">
        <v>96</v>
      </c>
      <c r="C156" s="14">
        <f>SUM('Classifica Individuale'!E282)</f>
        <v>25</v>
      </c>
      <c r="D156" s="28">
        <v>25</v>
      </c>
      <c r="E156" s="11"/>
      <c r="F156" s="28"/>
      <c r="G156" s="11">
        <f>SUM('Classifica Individuale'!G282)</f>
        <v>15</v>
      </c>
      <c r="H156" s="28">
        <v>19</v>
      </c>
      <c r="I156" s="11"/>
      <c r="J156" s="28"/>
      <c r="K156" s="11"/>
      <c r="L156" s="28"/>
    </row>
    <row r="157" spans="1:12" ht="15">
      <c r="A157" s="65"/>
      <c r="B157" s="50" t="s">
        <v>145</v>
      </c>
      <c r="C157" s="14"/>
      <c r="D157" s="28"/>
      <c r="E157" s="11"/>
      <c r="F157" s="28"/>
      <c r="G157" s="11">
        <f>SUM('Classifica Individuale'!G291,'Classifica Individuale'!G298,'Classifica Individuale'!G305,'Classifica Individuale'!G312)</f>
        <v>63</v>
      </c>
      <c r="H157" s="28">
        <v>30</v>
      </c>
      <c r="I157" s="11"/>
      <c r="J157" s="28"/>
      <c r="K157" s="11"/>
      <c r="L157" s="28"/>
    </row>
    <row r="158" spans="1:12" ht="15">
      <c r="A158" s="65"/>
      <c r="B158" s="50" t="s">
        <v>281</v>
      </c>
      <c r="C158" s="14"/>
      <c r="D158" s="28"/>
      <c r="E158" s="11"/>
      <c r="F158" s="28"/>
      <c r="G158" s="11">
        <f>SUM('Classifica Individuale'!G296,'Classifica Individuale'!G300,'Classifica Individuale'!G302)</f>
        <v>56</v>
      </c>
      <c r="H158" s="28">
        <v>27</v>
      </c>
      <c r="I158" s="11"/>
      <c r="J158" s="28"/>
      <c r="K158" s="11"/>
      <c r="L158" s="28"/>
    </row>
    <row r="159" spans="1:12" ht="15">
      <c r="A159" s="65"/>
      <c r="B159" s="51" t="s">
        <v>371</v>
      </c>
      <c r="C159" s="14"/>
      <c r="D159" s="28"/>
      <c r="E159" s="11"/>
      <c r="F159" s="28"/>
      <c r="G159" s="11"/>
      <c r="H159" s="28"/>
      <c r="I159" s="11"/>
      <c r="J159" s="28"/>
      <c r="K159" s="11">
        <f>SUM('Classifica Individuale'!I297)</f>
        <v>21</v>
      </c>
      <c r="L159" s="28">
        <v>25</v>
      </c>
    </row>
    <row r="160" spans="1:12" ht="15">
      <c r="A160" s="65"/>
      <c r="B160" s="46" t="s">
        <v>65</v>
      </c>
      <c r="C160" s="14">
        <f>SUM('Classifica Individuale'!E294)</f>
        <v>23</v>
      </c>
      <c r="D160" s="28">
        <v>23</v>
      </c>
      <c r="E160" s="11"/>
      <c r="F160" s="28"/>
      <c r="G160" s="11"/>
      <c r="H160" s="28"/>
      <c r="I160" s="11"/>
      <c r="J160" s="28"/>
      <c r="K160" s="11"/>
      <c r="L160" s="28"/>
    </row>
    <row r="161" spans="1:12" ht="15">
      <c r="A161" s="65"/>
      <c r="B161" s="4" t="s">
        <v>348</v>
      </c>
      <c r="C161" s="14"/>
      <c r="D161" s="28"/>
      <c r="E161" s="11"/>
      <c r="F161" s="28"/>
      <c r="G161" s="11"/>
      <c r="H161" s="28"/>
      <c r="I161" s="11">
        <f>SUM('Classifica Individuale'!H301)</f>
        <v>18</v>
      </c>
      <c r="J161" s="28">
        <v>23</v>
      </c>
      <c r="K161" s="18"/>
      <c r="L161" s="31"/>
    </row>
    <row r="162" spans="1:12" ht="15">
      <c r="A162" s="65"/>
      <c r="B162" s="58" t="s">
        <v>54</v>
      </c>
      <c r="C162" s="14">
        <f>SUM('Classifica Individuale'!E295)</f>
        <v>21</v>
      </c>
      <c r="D162" s="28">
        <v>21</v>
      </c>
      <c r="E162" s="11"/>
      <c r="F162" s="28"/>
      <c r="G162" s="11"/>
      <c r="H162" s="28"/>
      <c r="I162" s="11"/>
      <c r="J162" s="28"/>
      <c r="K162" s="11"/>
      <c r="L162" s="28"/>
    </row>
    <row r="163" spans="1:12" ht="15">
      <c r="A163" s="65"/>
      <c r="B163" s="50" t="s">
        <v>69</v>
      </c>
      <c r="C163" s="14"/>
      <c r="D163" s="28"/>
      <c r="E163" s="11"/>
      <c r="F163" s="28"/>
      <c r="G163" s="11">
        <f>SUM('Classifica Individuale'!G289)</f>
        <v>30</v>
      </c>
      <c r="H163" s="28">
        <v>20</v>
      </c>
      <c r="I163" s="11"/>
      <c r="J163" s="28"/>
      <c r="K163" s="11"/>
      <c r="L163" s="28"/>
    </row>
    <row r="164" spans="1:12" ht="15">
      <c r="A164" s="65"/>
      <c r="B164" s="50" t="s">
        <v>106</v>
      </c>
      <c r="C164" s="14"/>
      <c r="D164" s="28"/>
      <c r="E164" s="11"/>
      <c r="F164" s="28"/>
      <c r="G164" s="11">
        <f>SUM('Classifica Individuale'!G307)</f>
        <v>13</v>
      </c>
      <c r="H164" s="28">
        <v>18</v>
      </c>
      <c r="I164" s="11"/>
      <c r="J164" s="28"/>
      <c r="K164" s="11"/>
      <c r="L164" s="28"/>
    </row>
    <row r="165" spans="1:12" ht="15">
      <c r="A165" s="65"/>
      <c r="B165" s="50" t="s">
        <v>136</v>
      </c>
      <c r="C165" s="14"/>
      <c r="D165" s="28"/>
      <c r="E165" s="11"/>
      <c r="F165" s="28"/>
      <c r="G165" s="11">
        <f>SUM('Classifica Individuale'!G309)</f>
        <v>11</v>
      </c>
      <c r="H165" s="28">
        <v>17</v>
      </c>
      <c r="I165" s="11"/>
      <c r="J165" s="28"/>
      <c r="K165" s="18"/>
      <c r="L165" s="31"/>
    </row>
    <row r="166" spans="1:12" ht="15">
      <c r="A166" s="65"/>
      <c r="B166" s="50" t="s">
        <v>164</v>
      </c>
      <c r="C166" s="14"/>
      <c r="D166" s="28"/>
      <c r="E166" s="11"/>
      <c r="F166" s="28"/>
      <c r="G166" s="11">
        <f>SUM('Classifica Individuale'!G311)</f>
        <v>5</v>
      </c>
      <c r="H166" s="28">
        <v>15</v>
      </c>
      <c r="I166" s="11"/>
      <c r="J166" s="28"/>
      <c r="K166" s="11"/>
      <c r="L166" s="28"/>
    </row>
    <row r="167" spans="1:12" ht="15">
      <c r="A167" s="65"/>
      <c r="B167" s="62"/>
      <c r="C167" s="14"/>
      <c r="D167" s="28"/>
      <c r="E167" s="11"/>
      <c r="F167" s="28"/>
      <c r="G167" s="11"/>
      <c r="H167" s="28"/>
      <c r="I167" s="11"/>
      <c r="J167" s="28"/>
      <c r="K167" s="18"/>
      <c r="L167" s="31"/>
    </row>
    <row r="168" spans="1:12" ht="18.75" customHeight="1">
      <c r="A168" s="91" t="s">
        <v>19</v>
      </c>
      <c r="B168" s="91"/>
      <c r="C168" s="35"/>
      <c r="D168" s="35"/>
    </row>
    <row r="169" spans="1:12" ht="15">
      <c r="A169" s="67" t="s">
        <v>1</v>
      </c>
      <c r="B169" s="67" t="s">
        <v>0</v>
      </c>
      <c r="C169" s="90" t="s">
        <v>3</v>
      </c>
      <c r="D169" s="90"/>
      <c r="E169" s="90" t="s">
        <v>4</v>
      </c>
      <c r="F169" s="90"/>
      <c r="G169" s="90" t="s">
        <v>5</v>
      </c>
      <c r="H169" s="90"/>
      <c r="I169" s="90" t="s">
        <v>6</v>
      </c>
      <c r="J169" s="90"/>
      <c r="K169" s="90" t="s">
        <v>10</v>
      </c>
      <c r="L169" s="90"/>
    </row>
    <row r="170" spans="1:12" ht="60">
      <c r="A170" s="67"/>
      <c r="B170" s="67"/>
      <c r="C170" s="21" t="s">
        <v>26</v>
      </c>
      <c r="D170" s="33" t="s">
        <v>27</v>
      </c>
      <c r="E170" s="21" t="s">
        <v>26</v>
      </c>
      <c r="F170" s="33" t="s">
        <v>27</v>
      </c>
      <c r="G170" s="21" t="s">
        <v>26</v>
      </c>
      <c r="H170" s="33" t="s">
        <v>27</v>
      </c>
      <c r="I170" s="21" t="s">
        <v>26</v>
      </c>
      <c r="J170" s="33" t="s">
        <v>27</v>
      </c>
      <c r="K170" s="21" t="s">
        <v>26</v>
      </c>
      <c r="L170" s="33" t="s">
        <v>27</v>
      </c>
    </row>
    <row r="171" spans="1:12" ht="15">
      <c r="A171" s="65"/>
      <c r="B171" s="50" t="s">
        <v>202</v>
      </c>
      <c r="C171" s="14"/>
      <c r="D171" s="28"/>
      <c r="E171" s="11"/>
      <c r="F171" s="28"/>
      <c r="G171" s="11">
        <f>SUM('Classifica Individuale'!G325,'Classifica Individuale'!G319,'Classifica Individuale'!G320)</f>
        <v>66</v>
      </c>
      <c r="H171" s="28">
        <v>27</v>
      </c>
      <c r="I171" s="11"/>
      <c r="J171" s="28"/>
      <c r="K171" s="11">
        <f>SUM('Classifica Individuale'!I319,'Classifica Individuale'!I320)</f>
        <v>52</v>
      </c>
      <c r="L171" s="28">
        <v>30</v>
      </c>
    </row>
    <row r="172" spans="1:12" ht="15">
      <c r="A172" s="65"/>
      <c r="B172" s="49" t="s">
        <v>136</v>
      </c>
      <c r="C172" s="14"/>
      <c r="D172" s="28"/>
      <c r="E172" s="11">
        <f>SUM('Classifica Individuale'!F318)</f>
        <v>30</v>
      </c>
      <c r="F172" s="28">
        <v>30</v>
      </c>
      <c r="G172" s="11"/>
      <c r="H172" s="28"/>
      <c r="I172" s="11"/>
      <c r="J172" s="28"/>
      <c r="K172" s="11">
        <f>SUM('Classifica Individuale'!I318)</f>
        <v>30</v>
      </c>
      <c r="L172" s="28">
        <v>27</v>
      </c>
    </row>
    <row r="173" spans="1:12" ht="15">
      <c r="A173" s="66"/>
      <c r="B173" s="51" t="s">
        <v>65</v>
      </c>
      <c r="C173" s="14">
        <f>SUM('Classifica Individuale'!E321)</f>
        <v>30</v>
      </c>
      <c r="D173" s="28">
        <v>30</v>
      </c>
      <c r="E173" s="11"/>
      <c r="F173" s="28"/>
      <c r="G173" s="11"/>
      <c r="H173" s="28"/>
      <c r="I173" s="11"/>
      <c r="J173" s="28"/>
      <c r="K173" s="11"/>
      <c r="L173" s="28"/>
    </row>
    <row r="174" spans="1:12" ht="15">
      <c r="A174" s="65"/>
      <c r="B174" s="50" t="s">
        <v>145</v>
      </c>
      <c r="C174" s="14"/>
      <c r="D174" s="28"/>
      <c r="E174" s="11"/>
      <c r="F174" s="28"/>
      <c r="G174" s="11">
        <f>SUM('Classifica Individuale'!G322,'Classifica Individuale'!G327,'Classifica Individuale'!G329,'Classifica Individuale'!G331,'Classifica Individuale'!G332,'Classifica Individuale'!G333,'Classifica Individuale'!G335)</f>
        <v>137</v>
      </c>
      <c r="H174" s="28">
        <v>30</v>
      </c>
      <c r="I174" s="11"/>
      <c r="J174" s="28"/>
      <c r="K174" s="11"/>
      <c r="L174" s="28"/>
    </row>
    <row r="175" spans="1:12" ht="15">
      <c r="A175" s="65"/>
      <c r="B175" s="58" t="s">
        <v>56</v>
      </c>
      <c r="C175" s="14">
        <f>SUM('Classifica Individuale'!E323)</f>
        <v>27</v>
      </c>
      <c r="D175" s="28">
        <v>27</v>
      </c>
      <c r="E175" s="11"/>
      <c r="F175" s="28"/>
      <c r="G175" s="11"/>
      <c r="H175" s="28"/>
      <c r="I175" s="11"/>
      <c r="J175" s="28"/>
      <c r="K175" s="11"/>
      <c r="L175" s="28"/>
    </row>
    <row r="176" spans="1:12" ht="15">
      <c r="A176" s="65"/>
      <c r="B176" s="4" t="s">
        <v>133</v>
      </c>
      <c r="C176" s="14"/>
      <c r="D176" s="28"/>
      <c r="E176" s="11">
        <f>SUM('Classifica Individuale'!F324)</f>
        <v>27</v>
      </c>
      <c r="F176" s="28">
        <v>27</v>
      </c>
      <c r="G176" s="11"/>
      <c r="H176" s="28"/>
      <c r="I176" s="11"/>
      <c r="J176" s="28"/>
      <c r="K176" s="11"/>
      <c r="L176" s="28"/>
    </row>
    <row r="177" spans="1:12" ht="15">
      <c r="A177" s="65"/>
      <c r="B177" s="51" t="s">
        <v>54</v>
      </c>
      <c r="C177" s="14">
        <f>SUM('Classifica Individuale'!E326)</f>
        <v>25</v>
      </c>
      <c r="D177" s="28">
        <v>25</v>
      </c>
      <c r="E177" s="11"/>
      <c r="F177" s="28"/>
      <c r="G177" s="11"/>
      <c r="H177" s="28"/>
      <c r="I177" s="11"/>
      <c r="J177" s="28"/>
      <c r="K177" s="11"/>
      <c r="L177" s="28"/>
    </row>
    <row r="178" spans="1:12" ht="15">
      <c r="A178" s="65"/>
      <c r="B178" s="50" t="s">
        <v>307</v>
      </c>
      <c r="C178" s="14"/>
      <c r="D178" s="28"/>
      <c r="E178" s="11"/>
      <c r="F178" s="28"/>
      <c r="G178" s="11">
        <f>SUM('Classifica Individuale'!G328,'Classifica Individuale'!G334)</f>
        <v>36</v>
      </c>
      <c r="H178" s="28">
        <v>25</v>
      </c>
      <c r="I178" s="11"/>
      <c r="J178" s="28"/>
      <c r="K178" s="11"/>
      <c r="L178" s="28"/>
    </row>
    <row r="179" spans="1:12" ht="15">
      <c r="A179" s="65"/>
      <c r="B179" s="50" t="s">
        <v>126</v>
      </c>
      <c r="C179" s="14"/>
      <c r="D179" s="28"/>
      <c r="E179" s="11"/>
      <c r="F179" s="28"/>
      <c r="G179" s="11">
        <f>SUM('Classifica Individuale'!G330)</f>
        <v>19</v>
      </c>
      <c r="H179" s="28">
        <v>23</v>
      </c>
      <c r="I179" s="11"/>
      <c r="J179" s="28"/>
      <c r="K179" s="11"/>
      <c r="L179" s="28"/>
    </row>
    <row r="180" spans="1:12" ht="15">
      <c r="A180" s="65"/>
      <c r="B180" s="62"/>
      <c r="C180" s="14"/>
      <c r="D180" s="28"/>
      <c r="E180" s="11"/>
      <c r="F180" s="28"/>
      <c r="G180" s="11"/>
      <c r="H180" s="28"/>
      <c r="I180" s="11"/>
      <c r="J180" s="28"/>
      <c r="K180" s="18"/>
      <c r="L180" s="31"/>
    </row>
    <row r="181" spans="1:12" ht="18.75" customHeight="1">
      <c r="A181" s="91" t="s">
        <v>20</v>
      </c>
      <c r="B181" s="91"/>
      <c r="C181" s="35"/>
      <c r="D181" s="35"/>
    </row>
    <row r="182" spans="1:12" ht="15">
      <c r="A182" s="67" t="s">
        <v>1</v>
      </c>
      <c r="B182" s="67" t="s">
        <v>0</v>
      </c>
      <c r="C182" s="90" t="s">
        <v>3</v>
      </c>
      <c r="D182" s="90"/>
      <c r="E182" s="90" t="s">
        <v>4</v>
      </c>
      <c r="F182" s="90"/>
      <c r="G182" s="90" t="s">
        <v>5</v>
      </c>
      <c r="H182" s="90"/>
      <c r="I182" s="90" t="s">
        <v>6</v>
      </c>
      <c r="J182" s="90"/>
      <c r="K182" s="90" t="s">
        <v>10</v>
      </c>
      <c r="L182" s="90"/>
    </row>
    <row r="183" spans="1:12" ht="60">
      <c r="A183" s="67"/>
      <c r="B183" s="67"/>
      <c r="C183" s="21" t="s">
        <v>26</v>
      </c>
      <c r="D183" s="33" t="s">
        <v>27</v>
      </c>
      <c r="E183" s="21" t="s">
        <v>26</v>
      </c>
      <c r="F183" s="33" t="s">
        <v>27</v>
      </c>
      <c r="G183" s="21" t="s">
        <v>26</v>
      </c>
      <c r="H183" s="33" t="s">
        <v>27</v>
      </c>
      <c r="I183" s="21" t="s">
        <v>26</v>
      </c>
      <c r="J183" s="33" t="s">
        <v>27</v>
      </c>
      <c r="K183" s="21" t="s">
        <v>26</v>
      </c>
      <c r="L183" s="33" t="s">
        <v>27</v>
      </c>
    </row>
    <row r="184" spans="1:12" ht="15">
      <c r="A184" s="65"/>
      <c r="B184" s="4" t="s">
        <v>126</v>
      </c>
      <c r="C184" s="14"/>
      <c r="D184" s="28"/>
      <c r="E184" s="11">
        <f>SUM('Classifica Individuale'!F340,'Classifica Individuale'!F344)</f>
        <v>55</v>
      </c>
      <c r="F184" s="28">
        <v>30</v>
      </c>
      <c r="G184" s="11">
        <f>SUM('Classifica Individuale'!G340,'Classifica Individuale'!G344,'Classifica Individuale'!G360)</f>
        <v>61</v>
      </c>
      <c r="H184" s="28">
        <v>27</v>
      </c>
      <c r="I184" s="11"/>
      <c r="J184" s="28"/>
      <c r="K184" s="11">
        <f>SUM('Classifica Individuale'!I340,'Classifica Individuale'!I344,'Classifica Individuale'!I360)</f>
        <v>25</v>
      </c>
      <c r="L184" s="28">
        <v>23</v>
      </c>
    </row>
    <row r="185" spans="1:12" ht="15">
      <c r="A185" s="65"/>
      <c r="B185" s="4" t="s">
        <v>136</v>
      </c>
      <c r="C185" s="14"/>
      <c r="D185" s="28"/>
      <c r="E185" s="11">
        <f>SUM('Classifica Individuale'!F341)</f>
        <v>27</v>
      </c>
      <c r="F185" s="28">
        <v>27</v>
      </c>
      <c r="G185" s="11">
        <f>SUM('Classifica Individuale'!G341)</f>
        <v>25</v>
      </c>
      <c r="H185" s="28">
        <v>25</v>
      </c>
      <c r="I185" s="11"/>
      <c r="J185" s="28"/>
      <c r="K185" s="11">
        <f>SUM('Classifica Individuale'!I341,'Classifica Individuale'!I355)</f>
        <v>46</v>
      </c>
      <c r="L185" s="28">
        <v>27</v>
      </c>
    </row>
    <row r="186" spans="1:12" ht="15">
      <c r="A186" s="65"/>
      <c r="B186" s="50" t="s">
        <v>202</v>
      </c>
      <c r="C186" s="14"/>
      <c r="D186" s="28"/>
      <c r="E186" s="11"/>
      <c r="F186" s="28"/>
      <c r="G186" s="11">
        <f>SUM('Classifica Individuale'!G342,'Classifica Individuale'!G345,'Classifica Individuale'!G346,'Classifica Individuale'!G363)</f>
        <v>78</v>
      </c>
      <c r="H186" s="28">
        <v>30</v>
      </c>
      <c r="I186" s="11"/>
      <c r="J186" s="28"/>
      <c r="K186" s="11">
        <f>SUM('Classifica Individuale'!I342,'Classifica Individuale'!I345,'Classifica Individuale'!I346,'Classifica Individuale'!I363)</f>
        <v>74</v>
      </c>
      <c r="L186" s="28">
        <v>30</v>
      </c>
    </row>
    <row r="187" spans="1:12" ht="15">
      <c r="A187" s="66"/>
      <c r="B187" s="51" t="s">
        <v>69</v>
      </c>
      <c r="C187" s="14">
        <f>SUM('Classifica Individuale'!E343)</f>
        <v>30</v>
      </c>
      <c r="D187" s="28">
        <v>30</v>
      </c>
      <c r="E187" s="11"/>
      <c r="F187" s="28"/>
      <c r="G187" s="11">
        <f>SUM('Classifica Individuale'!G343)</f>
        <v>19</v>
      </c>
      <c r="H187" s="28">
        <v>19</v>
      </c>
      <c r="I187" s="11"/>
      <c r="J187" s="28"/>
      <c r="K187" s="11"/>
      <c r="L187" s="28"/>
    </row>
    <row r="188" spans="1:12" ht="15">
      <c r="A188" s="65"/>
      <c r="B188" s="50" t="s">
        <v>32</v>
      </c>
      <c r="C188" s="14"/>
      <c r="D188" s="28"/>
      <c r="E188" s="11"/>
      <c r="F188" s="28"/>
      <c r="G188" s="11">
        <f>SUM('Classifica Individuale'!G348)</f>
        <v>15</v>
      </c>
      <c r="H188" s="28">
        <v>17</v>
      </c>
      <c r="I188" s="11"/>
      <c r="J188" s="28"/>
      <c r="K188" s="11">
        <f>SUM('Classifica Individuale'!I348,'Classifica Individuale'!I356)</f>
        <v>38</v>
      </c>
      <c r="L188" s="28">
        <v>25</v>
      </c>
    </row>
    <row r="189" spans="1:12" ht="15">
      <c r="A189" s="65"/>
      <c r="B189" s="50" t="s">
        <v>332</v>
      </c>
      <c r="C189" s="14">
        <f>SUM('Classifica Individuale'!E347)</f>
        <v>27</v>
      </c>
      <c r="D189" s="28">
        <v>27</v>
      </c>
      <c r="E189" s="11"/>
      <c r="F189" s="28"/>
      <c r="G189" s="11">
        <f>SUM('Classifica Individuale'!G347)</f>
        <v>8</v>
      </c>
      <c r="H189" s="28">
        <v>14</v>
      </c>
      <c r="I189" s="11"/>
      <c r="J189" s="28"/>
      <c r="K189" s="11"/>
      <c r="L189" s="28"/>
    </row>
    <row r="190" spans="1:12" ht="15">
      <c r="A190" s="65"/>
      <c r="B190" s="50" t="s">
        <v>199</v>
      </c>
      <c r="C190" s="14"/>
      <c r="D190" s="28"/>
      <c r="E190" s="11"/>
      <c r="F190" s="28"/>
      <c r="G190" s="11"/>
      <c r="H190" s="28"/>
      <c r="I190" s="11">
        <f>SUM('Classifica Individuale'!H349)</f>
        <v>30</v>
      </c>
      <c r="J190" s="28">
        <v>30</v>
      </c>
      <c r="K190" s="18"/>
      <c r="L190" s="31"/>
    </row>
    <row r="191" spans="1:12" ht="15">
      <c r="A191" s="65"/>
      <c r="B191" s="50" t="s">
        <v>152</v>
      </c>
      <c r="C191" s="14"/>
      <c r="D191" s="28"/>
      <c r="E191" s="11"/>
      <c r="F191" s="28"/>
      <c r="G191" s="11"/>
      <c r="H191" s="28"/>
      <c r="I191" s="11">
        <f>SUM('Classifica Individuale'!H350)</f>
        <v>27</v>
      </c>
      <c r="J191" s="28">
        <v>27</v>
      </c>
      <c r="K191" s="18"/>
      <c r="L191" s="31"/>
    </row>
    <row r="192" spans="1:12" ht="15">
      <c r="A192" s="65"/>
      <c r="B192" s="4" t="s">
        <v>362</v>
      </c>
      <c r="C192" s="14"/>
      <c r="D192" s="28"/>
      <c r="E192" s="11"/>
      <c r="F192" s="28"/>
      <c r="G192" s="11"/>
      <c r="H192" s="28"/>
      <c r="I192" s="11">
        <f>SUBTOTAL(9,'Classifica Individuale'!H351)</f>
        <v>25</v>
      </c>
      <c r="J192" s="28">
        <v>25</v>
      </c>
      <c r="K192" s="18"/>
      <c r="L192" s="31"/>
    </row>
    <row r="193" spans="1:12" ht="15">
      <c r="A193" s="65"/>
      <c r="B193" s="4" t="s">
        <v>133</v>
      </c>
      <c r="C193" s="14"/>
      <c r="D193" s="28"/>
      <c r="E193" s="11">
        <f>SUM('Classifica Individuale'!F352)</f>
        <v>23</v>
      </c>
      <c r="F193" s="28">
        <v>25</v>
      </c>
      <c r="G193" s="11"/>
      <c r="H193" s="28"/>
      <c r="I193" s="11"/>
      <c r="J193" s="28"/>
      <c r="K193" s="11"/>
      <c r="L193" s="28"/>
    </row>
    <row r="194" spans="1:12" ht="15">
      <c r="A194" s="65"/>
      <c r="B194" s="4" t="s">
        <v>141</v>
      </c>
      <c r="C194" s="14"/>
      <c r="D194" s="28"/>
      <c r="E194" s="11">
        <f>SUM('Classifica Individuale'!F354)</f>
        <v>21</v>
      </c>
      <c r="F194" s="28">
        <v>23</v>
      </c>
      <c r="G194" s="11"/>
      <c r="H194" s="28"/>
      <c r="I194" s="11"/>
      <c r="J194" s="28"/>
      <c r="K194" s="11"/>
      <c r="L194" s="28"/>
    </row>
    <row r="195" spans="1:12" ht="15">
      <c r="A195" s="65"/>
      <c r="B195" s="50" t="s">
        <v>307</v>
      </c>
      <c r="C195" s="14"/>
      <c r="D195" s="28"/>
      <c r="E195" s="11"/>
      <c r="F195" s="28"/>
      <c r="G195" s="11">
        <f>SUM('Classifica Individuale'!G353)</f>
        <v>23</v>
      </c>
      <c r="H195" s="28">
        <v>23</v>
      </c>
      <c r="I195" s="11"/>
      <c r="J195" s="28"/>
      <c r="K195" s="18"/>
      <c r="L195" s="31"/>
    </row>
    <row r="196" spans="1:12" ht="15">
      <c r="A196" s="65"/>
      <c r="B196" s="50" t="s">
        <v>188</v>
      </c>
      <c r="C196" s="14"/>
      <c r="D196" s="28"/>
      <c r="E196" s="11"/>
      <c r="F196" s="28"/>
      <c r="G196" s="11">
        <f>SUM('Classifica Individuale'!G358,'Classifica Individuale'!G365)</f>
        <v>23</v>
      </c>
      <c r="H196" s="28">
        <v>21</v>
      </c>
      <c r="I196" s="11"/>
      <c r="J196" s="28"/>
      <c r="K196" s="11"/>
      <c r="L196" s="28"/>
    </row>
    <row r="197" spans="1:12" ht="15">
      <c r="A197" s="65"/>
      <c r="B197" s="50" t="s">
        <v>145</v>
      </c>
      <c r="C197" s="14"/>
      <c r="D197" s="28"/>
      <c r="E197" s="11"/>
      <c r="F197" s="28"/>
      <c r="G197" s="11">
        <f>SUM('Classifica Individuale'!G361,'Classifica Individuale'!G364)</f>
        <v>21</v>
      </c>
      <c r="H197" s="28">
        <v>20</v>
      </c>
      <c r="I197" s="11"/>
      <c r="J197" s="28"/>
      <c r="K197" s="11"/>
      <c r="L197" s="28"/>
    </row>
    <row r="198" spans="1:12" ht="15">
      <c r="A198" s="65"/>
      <c r="B198" s="50" t="s">
        <v>321</v>
      </c>
      <c r="C198" s="14"/>
      <c r="D198" s="28"/>
      <c r="E198" s="11"/>
      <c r="F198" s="28"/>
      <c r="G198" s="11">
        <f>SUM('Classifica Individuale'!G357)</f>
        <v>17</v>
      </c>
      <c r="H198" s="28">
        <v>18</v>
      </c>
      <c r="I198" s="11"/>
      <c r="J198" s="28"/>
      <c r="K198" s="11"/>
      <c r="L198" s="28"/>
    </row>
    <row r="199" spans="1:12" ht="15">
      <c r="A199" s="65"/>
      <c r="B199" s="53" t="s">
        <v>324</v>
      </c>
      <c r="C199" s="14"/>
      <c r="D199" s="28"/>
      <c r="E199" s="11"/>
      <c r="F199" s="28"/>
      <c r="G199" s="11">
        <f>SUM('Classifica Individuale'!G359)</f>
        <v>14</v>
      </c>
      <c r="H199" s="28">
        <v>16</v>
      </c>
      <c r="I199" s="11"/>
      <c r="J199" s="28"/>
      <c r="K199" s="11"/>
      <c r="L199" s="28"/>
    </row>
    <row r="200" spans="1:12" ht="15">
      <c r="A200" s="65"/>
      <c r="B200" s="50" t="s">
        <v>164</v>
      </c>
      <c r="C200" s="14"/>
      <c r="D200" s="28"/>
      <c r="E200" s="11"/>
      <c r="F200" s="28"/>
      <c r="G200" s="11">
        <f>SUM('Classifica Individuale'!G362)</f>
        <v>11</v>
      </c>
      <c r="H200" s="28">
        <v>15</v>
      </c>
      <c r="I200" s="11"/>
      <c r="J200" s="28"/>
      <c r="K200" s="18"/>
      <c r="L200" s="31"/>
    </row>
    <row r="201" spans="1:12" ht="15">
      <c r="A201" s="65"/>
      <c r="B201" s="50" t="s">
        <v>118</v>
      </c>
      <c r="C201" s="14"/>
      <c r="D201" s="28"/>
      <c r="E201" s="11"/>
      <c r="F201" s="28"/>
      <c r="G201" s="11">
        <f>SUM('Classifica Individuale'!G366)</f>
        <v>6</v>
      </c>
      <c r="H201" s="28">
        <v>13</v>
      </c>
      <c r="I201" s="11"/>
      <c r="J201" s="28"/>
      <c r="K201" s="11"/>
      <c r="L201" s="28"/>
    </row>
    <row r="202" spans="1:12" ht="15">
      <c r="A202" s="65"/>
      <c r="B202" s="62"/>
      <c r="C202" s="14"/>
      <c r="D202" s="28"/>
      <c r="E202" s="11"/>
      <c r="F202" s="28"/>
      <c r="G202" s="11"/>
      <c r="H202" s="28"/>
      <c r="I202" s="11"/>
      <c r="J202" s="28"/>
      <c r="K202" s="18"/>
      <c r="L202" s="31"/>
    </row>
  </sheetData>
  <autoFilter ref="A14:D202">
    <filterColumn colId="1"/>
  </autoFilter>
  <mergeCells count="62">
    <mergeCell ref="C2:H8"/>
    <mergeCell ref="A181:B181"/>
    <mergeCell ref="G169:H169"/>
    <mergeCell ref="I169:J169"/>
    <mergeCell ref="K169:L169"/>
    <mergeCell ref="A148:B148"/>
    <mergeCell ref="A168:B168"/>
    <mergeCell ref="C169:D169"/>
    <mergeCell ref="E169:F169"/>
    <mergeCell ref="G128:H128"/>
    <mergeCell ref="K128:L128"/>
    <mergeCell ref="C149:D149"/>
    <mergeCell ref="E149:F149"/>
    <mergeCell ref="G149:H149"/>
    <mergeCell ref="I149:J149"/>
    <mergeCell ref="K149:L149"/>
    <mergeCell ref="C182:D182"/>
    <mergeCell ref="E182:F182"/>
    <mergeCell ref="G182:H182"/>
    <mergeCell ref="I182:J182"/>
    <mergeCell ref="K182:L182"/>
    <mergeCell ref="A108:B108"/>
    <mergeCell ref="A127:B127"/>
    <mergeCell ref="C128:D128"/>
    <mergeCell ref="E128:F128"/>
    <mergeCell ref="I89:J89"/>
    <mergeCell ref="I128:J128"/>
    <mergeCell ref="K89:L89"/>
    <mergeCell ref="C109:D109"/>
    <mergeCell ref="E109:F109"/>
    <mergeCell ref="G109:H109"/>
    <mergeCell ref="I109:J109"/>
    <mergeCell ref="K109:L109"/>
    <mergeCell ref="C89:D89"/>
    <mergeCell ref="E89:F89"/>
    <mergeCell ref="G89:H89"/>
    <mergeCell ref="A49:B49"/>
    <mergeCell ref="A68:B68"/>
    <mergeCell ref="C50:D50"/>
    <mergeCell ref="C31:D31"/>
    <mergeCell ref="A88:B88"/>
    <mergeCell ref="C69:D69"/>
    <mergeCell ref="A10:L10"/>
    <mergeCell ref="A12:B12"/>
    <mergeCell ref="A30:B30"/>
    <mergeCell ref="K13:L13"/>
    <mergeCell ref="C13:D13"/>
    <mergeCell ref="E13:F13"/>
    <mergeCell ref="G13:H13"/>
    <mergeCell ref="I13:J13"/>
    <mergeCell ref="E31:F31"/>
    <mergeCell ref="G31:H31"/>
    <mergeCell ref="I50:J50"/>
    <mergeCell ref="K50:L50"/>
    <mergeCell ref="I69:J69"/>
    <mergeCell ref="K69:L69"/>
    <mergeCell ref="I31:J31"/>
    <mergeCell ref="K31:L31"/>
    <mergeCell ref="G50:H50"/>
    <mergeCell ref="E69:F69"/>
    <mergeCell ref="G69:H69"/>
    <mergeCell ref="E50:F50"/>
  </mergeCells>
  <printOptions horizontalCentered="1"/>
  <pageMargins left="0.70866141732283472" right="0.70866141732283472" top="0.39370078740157483" bottom="0.3937007874015748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5"/>
  <sheetViews>
    <sheetView zoomScale="90" zoomScaleNormal="90" workbookViewId="0"/>
  </sheetViews>
  <sheetFormatPr defaultRowHeight="14.25"/>
  <cols>
    <col min="1" max="1" width="5.625" customWidth="1"/>
    <col min="2" max="2" width="34" customWidth="1"/>
    <col min="3" max="13" width="7.625" customWidth="1"/>
  </cols>
  <sheetData>
    <row r="1" spans="1:13" s="1" customFormat="1" ht="14.25" customHeight="1">
      <c r="F1" s="17"/>
    </row>
    <row r="2" spans="1:13" s="1" customFormat="1" ht="14.25" customHeight="1">
      <c r="C2" s="27"/>
      <c r="D2" s="86" t="s">
        <v>367</v>
      </c>
      <c r="E2" s="86"/>
      <c r="F2" s="86"/>
      <c r="G2" s="86"/>
      <c r="H2" s="86"/>
      <c r="I2" s="86"/>
      <c r="J2" s="27"/>
      <c r="K2" s="27"/>
      <c r="L2" s="27"/>
      <c r="M2" s="27"/>
    </row>
    <row r="3" spans="1:13" s="1" customFormat="1" ht="14.25" customHeight="1">
      <c r="C3" s="27"/>
      <c r="D3" s="86"/>
      <c r="E3" s="86"/>
      <c r="F3" s="86"/>
      <c r="G3" s="86"/>
      <c r="H3" s="86"/>
      <c r="I3" s="86"/>
      <c r="J3" s="27"/>
      <c r="K3" s="27"/>
      <c r="L3" s="27"/>
      <c r="M3" s="27"/>
    </row>
    <row r="4" spans="1:13" s="1" customFormat="1" ht="14.25" customHeight="1">
      <c r="C4" s="27"/>
      <c r="D4" s="86"/>
      <c r="E4" s="86"/>
      <c r="F4" s="86"/>
      <c r="G4" s="86"/>
      <c r="H4" s="86"/>
      <c r="I4" s="86"/>
      <c r="J4" s="27"/>
      <c r="K4" s="27"/>
      <c r="L4" s="27"/>
      <c r="M4" s="27"/>
    </row>
    <row r="5" spans="1:13" s="1" customFormat="1" ht="14.25" customHeight="1">
      <c r="C5" s="27"/>
      <c r="D5" s="86"/>
      <c r="E5" s="86"/>
      <c r="F5" s="86"/>
      <c r="G5" s="86"/>
      <c r="H5" s="86"/>
      <c r="I5" s="86"/>
      <c r="J5" s="27"/>
      <c r="K5" s="27"/>
      <c r="L5" s="27"/>
      <c r="M5" s="27"/>
    </row>
    <row r="6" spans="1:13" s="1" customFormat="1" ht="14.25" customHeight="1">
      <c r="C6" s="27"/>
      <c r="D6" s="86"/>
      <c r="E6" s="86"/>
      <c r="F6" s="86"/>
      <c r="G6" s="86"/>
      <c r="H6" s="86"/>
      <c r="I6" s="86"/>
      <c r="J6" s="27"/>
      <c r="K6" s="27"/>
      <c r="L6" s="27"/>
      <c r="M6" s="27"/>
    </row>
    <row r="7" spans="1:13" s="1" customFormat="1" ht="14.25" customHeight="1">
      <c r="C7" s="27"/>
      <c r="D7" s="86"/>
      <c r="E7" s="86"/>
      <c r="F7" s="86"/>
      <c r="G7" s="86"/>
      <c r="H7" s="86"/>
      <c r="I7" s="86"/>
      <c r="J7" s="27"/>
      <c r="K7" s="27"/>
      <c r="L7" s="27"/>
      <c r="M7" s="27"/>
    </row>
    <row r="8" spans="1:13" s="1" customFormat="1" ht="14.25" customHeight="1">
      <c r="C8" s="27"/>
      <c r="D8" s="86"/>
      <c r="E8" s="86"/>
      <c r="F8" s="86"/>
      <c r="G8" s="86"/>
      <c r="H8" s="86"/>
      <c r="I8" s="86"/>
      <c r="J8" s="27"/>
      <c r="K8" s="27"/>
      <c r="L8" s="27"/>
      <c r="M8" s="27"/>
    </row>
    <row r="9" spans="1:13" s="1" customFormat="1" ht="14.25" customHeight="1">
      <c r="C9" s="22"/>
      <c r="D9" s="22"/>
      <c r="E9" s="22"/>
      <c r="F9" s="16"/>
      <c r="G9" s="7"/>
      <c r="H9" s="7"/>
      <c r="I9" s="7"/>
      <c r="J9" s="7"/>
      <c r="K9" s="7"/>
      <c r="L9" s="7"/>
    </row>
    <row r="10" spans="1:13" s="1" customFormat="1" ht="15.75" customHeight="1">
      <c r="A10" s="87" t="s">
        <v>102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</row>
    <row r="11" spans="1:13" s="1" customFormat="1" ht="15.75" customHeight="1">
      <c r="A11" s="69"/>
      <c r="B11" s="69"/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</row>
    <row r="12" spans="1:13" s="1" customFormat="1" ht="15.75" customHeight="1">
      <c r="A12" s="89" t="s">
        <v>405</v>
      </c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</row>
    <row r="13" spans="1:13" s="1" customFormat="1" ht="15">
      <c r="C13" s="22"/>
      <c r="D13" s="22"/>
      <c r="E13" s="22"/>
      <c r="F13" s="16"/>
      <c r="G13" s="22"/>
      <c r="H13" s="22"/>
      <c r="I13" s="22"/>
      <c r="J13" s="22"/>
      <c r="K13" s="22"/>
      <c r="L13" s="22"/>
    </row>
    <row r="14" spans="1:13" ht="15">
      <c r="A14" s="36" t="s">
        <v>1</v>
      </c>
      <c r="B14" s="36" t="s">
        <v>0</v>
      </c>
      <c r="C14" s="92" t="s">
        <v>3</v>
      </c>
      <c r="D14" s="92"/>
      <c r="E14" s="92" t="s">
        <v>4</v>
      </c>
      <c r="F14" s="92"/>
      <c r="G14" s="92" t="s">
        <v>5</v>
      </c>
      <c r="H14" s="92"/>
      <c r="I14" s="92" t="s">
        <v>6</v>
      </c>
      <c r="J14" s="92"/>
      <c r="K14" s="92" t="s">
        <v>10</v>
      </c>
      <c r="L14" s="92"/>
      <c r="M14" s="6"/>
    </row>
    <row r="15" spans="1:13" ht="60">
      <c r="A15" s="2"/>
      <c r="B15" s="2"/>
      <c r="C15" s="21" t="s">
        <v>28</v>
      </c>
      <c r="D15" s="33" t="s">
        <v>30</v>
      </c>
      <c r="E15" s="21" t="s">
        <v>28</v>
      </c>
      <c r="F15" s="33" t="s">
        <v>30</v>
      </c>
      <c r="G15" s="21" t="s">
        <v>28</v>
      </c>
      <c r="H15" s="33" t="s">
        <v>30</v>
      </c>
      <c r="I15" s="21" t="s">
        <v>28</v>
      </c>
      <c r="J15" s="33" t="s">
        <v>30</v>
      </c>
      <c r="K15" s="21" t="s">
        <v>28</v>
      </c>
      <c r="L15" s="33" t="s">
        <v>30</v>
      </c>
      <c r="M15" s="21" t="s">
        <v>8</v>
      </c>
    </row>
    <row r="16" spans="1:13" ht="15">
      <c r="A16" s="70">
        <v>1</v>
      </c>
      <c r="B16" s="71" t="s">
        <v>32</v>
      </c>
      <c r="C16" s="85">
        <f>SUM('Class. Società per Cat.'!D15,'Class. Società per Cat.'!D53,'Class. Società per Cat.'!D71,'Class. Società per Cat.'!D92,'Class. Società per Cat.'!D130,'Class. Società per Cat.'!D151)</f>
        <v>162</v>
      </c>
      <c r="D16" s="74">
        <v>30</v>
      </c>
      <c r="E16" s="74">
        <f>SUM('Class. Società per Cat.'!F15,'Class. Società per Cat.'!F53,'Class. Società per Cat.'!F71,'Class. Società per Cat.'!F92,'Class. Società per Cat.'!F130,'Class. Società per Cat.'!F151)</f>
        <v>114</v>
      </c>
      <c r="F16" s="74">
        <v>30</v>
      </c>
      <c r="G16" s="74">
        <f>SUM('Class. Società per Cat.'!H15,'Class. Società per Cat.'!H36,'Class. Società per Cat.'!H53,'Class. Società per Cat.'!H71,'Class. Società per Cat.'!H92,'Class. Società per Cat.'!H111,'Class. Società per Cat.'!H130,'Class. Società per Cat.'!H151,'Class. Società per Cat.'!H188)</f>
        <v>211</v>
      </c>
      <c r="H16" s="74">
        <v>27</v>
      </c>
      <c r="I16" s="74">
        <f>SUM('Class. Società per Cat.'!J15,'Class. Società per Cat.'!J36,'Class. Società per Cat.'!J53,'Class. Società per Cat.'!J71,'Class. Società per Cat.'!J92,'Class. Società per Cat.'!J111,'Class. Società per Cat.'!J130,'Class. Società per Cat.'!J151,'Class. Società per Cat.'!J198)</f>
        <v>153</v>
      </c>
      <c r="J16" s="74">
        <v>27</v>
      </c>
      <c r="K16" s="74">
        <f>SUM('Class. Società per Cat.'!L15,'Class. Società per Cat.'!L36,'Class. Società per Cat.'!L53,'Class. Società per Cat.'!L71,'Class. Società per Cat.'!L92,'Class. Società per Cat.'!L111,'Class. Società per Cat.'!L130,'Class. Società per Cat.'!L151,'Class. Società per Cat.'!L188)</f>
        <v>262</v>
      </c>
      <c r="L16" s="74">
        <v>30</v>
      </c>
      <c r="M16" s="75">
        <f t="shared" ref="M16:M21" si="0">D16+F16+H16+J16+L16</f>
        <v>144</v>
      </c>
    </row>
    <row r="17" spans="1:13" ht="15">
      <c r="A17" s="70">
        <v>2</v>
      </c>
      <c r="B17" s="72" t="s">
        <v>50</v>
      </c>
      <c r="C17" s="74">
        <f>SUM('Class. Società per Cat.'!D52,'Class. Società per Cat.'!D91)</f>
        <v>60</v>
      </c>
      <c r="D17" s="74">
        <v>19</v>
      </c>
      <c r="E17" s="74">
        <f>SUM('Class. Società per Cat.'!F34,'Class. Società per Cat.'!F52,'Class. Società per Cat.'!F91)</f>
        <v>90</v>
      </c>
      <c r="F17" s="74">
        <v>23</v>
      </c>
      <c r="G17" s="74">
        <f>SUM('Class. Società per Cat.'!H27,'Class. Società per Cat.'!H34,'Class. Società per Cat.'!H52,'Class. Società per Cat.'!H91)</f>
        <v>88</v>
      </c>
      <c r="H17" s="74">
        <v>19</v>
      </c>
      <c r="I17" s="74">
        <f>SUM('Class. Società per Cat.'!J52,'Class. Società per Cat.'!J91)</f>
        <v>52</v>
      </c>
      <c r="J17" s="74">
        <v>21</v>
      </c>
      <c r="K17" s="74">
        <f>SUM('Class. Società per Cat.'!L27,'Class. Società per Cat.'!L34,'Class. Società per Cat.'!L52,'Class. Società per Cat.'!L91)</f>
        <v>84</v>
      </c>
      <c r="L17" s="74">
        <v>23</v>
      </c>
      <c r="M17" s="75">
        <f t="shared" si="0"/>
        <v>105</v>
      </c>
    </row>
    <row r="18" spans="1:13" ht="15">
      <c r="A18" s="70">
        <v>3</v>
      </c>
      <c r="B18" s="76" t="s">
        <v>152</v>
      </c>
      <c r="C18" s="74"/>
      <c r="D18" s="74"/>
      <c r="E18" s="74"/>
      <c r="F18" s="74"/>
      <c r="G18" s="74">
        <f>SUM('Class. Società per Cat.'!H24,'Class. Società per Cat.'!H35,'Class. Società per Cat.'!H55,'Class. Società per Cat.'!H85,'Class. Società per Cat.'!H123)</f>
        <v>110</v>
      </c>
      <c r="H18" s="74">
        <v>21</v>
      </c>
      <c r="I18" s="74">
        <f>SUM('Class. Società per Cat.'!J24,'Class. Società per Cat.'!J35,'Class. Società per Cat.'!J55,'Class. Società per Cat.'!J85,'Class. Società per Cat.'!J104,'Class. Società per Cat.'!J123,'Class. Società per Cat.'!J134,'Class. Società per Cat.'!J152,'Class. Società per Cat.'!J191)</f>
        <v>150</v>
      </c>
      <c r="J18" s="74">
        <v>25</v>
      </c>
      <c r="K18" s="74">
        <f>SUM('Class. Società per Cat.'!L24,'Class. Società per Cat.'!L35,'Class. Società per Cat.'!L55,'Class. Società per Cat.'!L85,'Class. Società per Cat.'!L104,'Class. Società per Cat.'!L123,'Class. Società per Cat.'!L134,'Class. Società per Cat.'!L152,'Class. Società per Cat.'!L191)</f>
        <v>73</v>
      </c>
      <c r="L18" s="74">
        <v>20</v>
      </c>
      <c r="M18" s="75">
        <f>D18+F18+H18+J18+L18</f>
        <v>66</v>
      </c>
    </row>
    <row r="19" spans="1:13" ht="15">
      <c r="B19" s="4" t="s">
        <v>126</v>
      </c>
      <c r="C19" s="11"/>
      <c r="D19" s="28"/>
      <c r="E19" s="11">
        <f>SUM('Class. Società per Cat.'!F58,'Class. Società per Cat.'!F112,'Class. Società per Cat.'!F132,'Class. Società per Cat.'!F184)</f>
        <v>114</v>
      </c>
      <c r="F19" s="28">
        <v>30</v>
      </c>
      <c r="G19" s="11">
        <f>SUM('Class. Società per Cat.'!H58,'Class. Società per Cat.'!H112,'Class. Società per Cat.'!H132,'Class. Società per Cat.'!H179,'Class. Società per Cat.'!H184)</f>
        <v>86</v>
      </c>
      <c r="H19" s="28">
        <v>18</v>
      </c>
      <c r="I19" s="11"/>
      <c r="J19" s="11"/>
      <c r="K19" s="11">
        <f>SUM('Class. Società per Cat.'!L58,'Class. Società per Cat.'!L112,'Class. Società per Cat.'!L132,'Class. Società per Cat.'!L179,'Class. Società per Cat.'!L184)</f>
        <v>67</v>
      </c>
      <c r="L19" s="28">
        <v>19</v>
      </c>
      <c r="M19" s="2">
        <f>D19+F19+H19+J19+L19</f>
        <v>67</v>
      </c>
    </row>
    <row r="20" spans="1:13" ht="15">
      <c r="A20" s="61"/>
      <c r="B20" s="50" t="s">
        <v>179</v>
      </c>
      <c r="C20" s="11">
        <f>SUM('Class. Società per Cat.'!D33,'Class. Società per Cat.'!D94)</f>
        <v>50</v>
      </c>
      <c r="D20" s="28">
        <v>15</v>
      </c>
      <c r="E20" s="11"/>
      <c r="F20" s="28"/>
      <c r="G20" s="11">
        <f>SUM('Class. Società per Cat.'!H33,'Class. Società per Cat.'!H94)</f>
        <v>42</v>
      </c>
      <c r="H20" s="28">
        <v>9</v>
      </c>
      <c r="I20" s="11">
        <f>SUM('Class. Società per Cat.'!J33,'Class. Società per Cat.'!J94)</f>
        <v>48</v>
      </c>
      <c r="J20" s="11">
        <v>19</v>
      </c>
      <c r="K20" s="11">
        <f>SUM('Class. Società per Cat.'!L33,'Class. Società per Cat.'!L94)</f>
        <v>25</v>
      </c>
      <c r="L20" s="28">
        <v>17</v>
      </c>
      <c r="M20" s="2">
        <f t="shared" si="0"/>
        <v>60</v>
      </c>
    </row>
    <row r="21" spans="1:13" ht="15">
      <c r="A21" s="61"/>
      <c r="B21" s="4" t="s">
        <v>136</v>
      </c>
      <c r="C21" s="11"/>
      <c r="D21" s="28"/>
      <c r="E21" s="11">
        <f>SUM('Class. Società per Cat.'!F131,'Class. Società per Cat.'!F172,'Class. Società per Cat.'!F185)</f>
        <v>84</v>
      </c>
      <c r="F21" s="28">
        <v>21</v>
      </c>
      <c r="G21" s="11">
        <f>SUM('Class. Società per Cat.'!H131,'Class. Società per Cat.'!H165,'Class. Società per Cat.'!H172,'Class. Società per Cat.'!H185)</f>
        <v>63</v>
      </c>
      <c r="H21" s="28">
        <v>16</v>
      </c>
      <c r="I21" s="11"/>
      <c r="J21" s="11"/>
      <c r="K21" s="11">
        <f>SUM('Class. Società per Cat.'!L131,'Class. Società per Cat.'!L165,'Class. Società per Cat.'!L172,'Class. Società per Cat.'!L185)</f>
        <v>81</v>
      </c>
      <c r="L21" s="28">
        <v>21</v>
      </c>
      <c r="M21" s="2">
        <f t="shared" si="0"/>
        <v>58</v>
      </c>
    </row>
    <row r="22" spans="1:13" ht="15">
      <c r="A22" s="61"/>
      <c r="B22" s="51" t="s">
        <v>65</v>
      </c>
      <c r="C22" s="11">
        <f>SUM('Class. Società per Cat.'!D97,'Class. Società per Cat.'!D141,'Class. Società per Cat.'!D160,'Class. Società per Cat.'!D173)</f>
        <v>108</v>
      </c>
      <c r="D22" s="28">
        <v>23</v>
      </c>
      <c r="E22" s="11"/>
      <c r="F22" s="28"/>
      <c r="G22" s="11">
        <f>SUM('Class. Società per Cat.'!H72,'Class. Società per Cat.'!H97,'Class. Società per Cat.'!H141,'Class. Società per Cat.'!H160,'Class. Società per Cat.'!H173)</f>
        <v>21</v>
      </c>
      <c r="H22" s="28">
        <v>1</v>
      </c>
      <c r="I22" s="11">
        <f>SUM('Class. Società per Cat.'!J72)</f>
        <v>27</v>
      </c>
      <c r="J22" s="28">
        <v>16</v>
      </c>
      <c r="K22" s="11">
        <f>SUM('Class. Società per Cat.'!L72,'Class. Società per Cat.'!L97,'Class. Società per Cat.'!L141,'Class. Società per Cat.'!L160,'Class. Società per Cat.'!L173)</f>
        <v>23</v>
      </c>
      <c r="L22" s="28">
        <v>14</v>
      </c>
      <c r="M22" s="2">
        <f t="shared" ref="M22" si="1">D22+F22+H22+J22+L22</f>
        <v>54</v>
      </c>
    </row>
    <row r="23" spans="1:13" ht="15">
      <c r="A23" s="61"/>
      <c r="B23" s="4" t="s">
        <v>108</v>
      </c>
      <c r="C23" s="11"/>
      <c r="D23" s="28"/>
      <c r="E23" s="11">
        <f>SUM('Class. Società per Cat.'!F64,'Class. Società per Cat.'!F80,'Class. Società per Cat.'!F93,'Class. Società per Cat.'!F114)</f>
        <v>98</v>
      </c>
      <c r="F23" s="28">
        <v>25</v>
      </c>
      <c r="G23" s="11">
        <f>SUM('Class. Società per Cat.'!H64,'Class. Società per Cat.'!H80,'Class. Società per Cat.'!H93,'Class. Società per Cat.'!H114)</f>
        <v>43</v>
      </c>
      <c r="H23" s="28">
        <v>10</v>
      </c>
      <c r="I23" s="11"/>
      <c r="J23" s="28"/>
      <c r="K23" s="11">
        <f>SUM('Class. Società per Cat.'!L64,'Class. Società per Cat.'!L80,'Class. Società per Cat.'!L93,'Class. Società per Cat.'!L114)</f>
        <v>25</v>
      </c>
      <c r="L23" s="28">
        <v>17</v>
      </c>
      <c r="M23" s="2">
        <f>D23+F23+H23+J23+L23</f>
        <v>52</v>
      </c>
    </row>
    <row r="24" spans="1:13" ht="15">
      <c r="A24" s="3"/>
      <c r="B24" s="50" t="s">
        <v>199</v>
      </c>
      <c r="C24" s="11"/>
      <c r="D24" s="28"/>
      <c r="E24" s="11"/>
      <c r="F24" s="28"/>
      <c r="G24" s="11">
        <f>SUM('Class. Società per Cat.'!H54,'Class. Società per Cat.'!H95,'Class. Società per Cat.'!H136,'Class. Società per Cat.'!H153)</f>
        <v>106</v>
      </c>
      <c r="H24" s="28">
        <v>20</v>
      </c>
      <c r="I24" s="11">
        <f>SUM('Class. Società per Cat.'!J54,'Class. Società per Cat.'!J84,'Class. Società per Cat.'!J95,'Class. Società per Cat.'!J136,'Class. Società per Cat.'!J153,'Class. Società per Cat.'!J190)</f>
        <v>166</v>
      </c>
      <c r="J24" s="28">
        <v>30</v>
      </c>
      <c r="K24" s="11"/>
      <c r="L24" s="28"/>
      <c r="M24" s="2">
        <f>D24+F24+H24+J24+L24</f>
        <v>50</v>
      </c>
    </row>
    <row r="25" spans="1:13" ht="15">
      <c r="A25" s="3"/>
      <c r="B25" s="50" t="s">
        <v>202</v>
      </c>
      <c r="C25" s="11"/>
      <c r="D25" s="28"/>
      <c r="E25" s="11"/>
      <c r="F25" s="28"/>
      <c r="G25" s="11">
        <f>SUM('Class. Società per Cat.'!H62,'Class. Società per Cat.'!H73,'Class. Società per Cat.'!H106,'Class. Società per Cat.'!H135,'Class. Società per Cat.'!H171,'Class. Società per Cat.'!H186)</f>
        <v>154</v>
      </c>
      <c r="H25" s="28">
        <v>25</v>
      </c>
      <c r="I25" s="11"/>
      <c r="J25" s="28"/>
      <c r="K25" s="11">
        <f>SUM('Class. Società per Cat.'!L62,'Class. Società per Cat.'!L73,'Class. Società per Cat.'!L106,'Class. Società per Cat.'!L135,'Class. Società per Cat.'!L171,'Class. Società per Cat.'!L186)</f>
        <v>112</v>
      </c>
      <c r="L25" s="28">
        <v>25</v>
      </c>
      <c r="M25" s="2">
        <f>D25+F25+H25+J25+L25</f>
        <v>50</v>
      </c>
    </row>
    <row r="26" spans="1:13" ht="15">
      <c r="A26" s="3"/>
      <c r="B26" s="50" t="s">
        <v>161</v>
      </c>
      <c r="C26" s="11"/>
      <c r="D26" s="28"/>
      <c r="E26" s="11"/>
      <c r="F26" s="28"/>
      <c r="G26" s="11">
        <f>SUM('Class. Società per Cat.'!H16,'Class. Società per Cat.'!H74,'Class. Società per Cat.'!H115)</f>
        <v>54</v>
      </c>
      <c r="H26" s="28">
        <v>14</v>
      </c>
      <c r="I26" s="11">
        <f>SUM('Class. Società per Cat.'!J16,'Class. Società per Cat.'!J38,'Class. Società per Cat.'!J60,'Class. Società per Cat.'!J74,'Class. Società per Cat.'!J115)</f>
        <v>144</v>
      </c>
      <c r="J26" s="28">
        <v>23</v>
      </c>
      <c r="K26" s="11"/>
      <c r="L26" s="28"/>
      <c r="M26" s="2">
        <f>D26+F26+H26+J26+L26</f>
        <v>37</v>
      </c>
    </row>
    <row r="27" spans="1:13" ht="15">
      <c r="A27" s="3"/>
      <c r="B27" s="51" t="s">
        <v>106</v>
      </c>
      <c r="C27" s="11"/>
      <c r="D27" s="28"/>
      <c r="E27" s="11">
        <f>SUM('Class. Società per Cat.'!F77,'Class. Società per Cat.'!F113)</f>
        <v>57</v>
      </c>
      <c r="F27" s="28">
        <v>20</v>
      </c>
      <c r="G27" s="11">
        <f>SUM('Class. Società per Cat.'!H77,'Class. Società per Cat.'!H113,'Class. Società per Cat.'!H164)</f>
        <v>57</v>
      </c>
      <c r="H27" s="28">
        <v>15</v>
      </c>
      <c r="I27" s="11"/>
      <c r="J27" s="28"/>
      <c r="K27" s="11"/>
      <c r="L27" s="28"/>
      <c r="M27" s="2">
        <f t="shared" ref="M27:M38" si="2">D27+F27+H27+J27+L27</f>
        <v>35</v>
      </c>
    </row>
    <row r="28" spans="1:13" ht="15">
      <c r="A28" s="3"/>
      <c r="B28" s="52" t="s">
        <v>38</v>
      </c>
      <c r="C28" s="11">
        <f>SUM('Class. Società per Cat.'!D20,'Class. Società per Cat.'!D41,'Class. Società per Cat.'!D56,'Class. Società per Cat.'!D139)</f>
        <v>84</v>
      </c>
      <c r="D28" s="28">
        <v>21</v>
      </c>
      <c r="E28" s="11"/>
      <c r="F28" s="28"/>
      <c r="G28" s="11">
        <f>SUM('Class. Società per Cat.'!H20,'Class. Società per Cat.'!H41,'Class. Società per Cat.'!H56,'Class. Società per Cat.'!H139)</f>
        <v>52</v>
      </c>
      <c r="H28" s="28">
        <v>13</v>
      </c>
      <c r="I28" s="11"/>
      <c r="J28" s="28"/>
      <c r="K28" s="11"/>
      <c r="L28" s="28"/>
      <c r="M28" s="2">
        <f t="shared" si="2"/>
        <v>34</v>
      </c>
    </row>
    <row r="29" spans="1:13" ht="15">
      <c r="A29" s="3"/>
      <c r="B29" s="50" t="s">
        <v>219</v>
      </c>
      <c r="C29" s="11"/>
      <c r="D29" s="28"/>
      <c r="E29" s="11"/>
      <c r="F29" s="28"/>
      <c r="G29" s="11">
        <f>SUM('Class. Società per Cat.'!H75,'Class. Società per Cat.'!H133)</f>
        <v>50</v>
      </c>
      <c r="H29" s="28">
        <v>12</v>
      </c>
      <c r="I29" s="11">
        <f>SUM('Class. Società per Cat.'!J75,'Class. Società per Cat.'!J133)</f>
        <v>52</v>
      </c>
      <c r="J29" s="28">
        <v>21</v>
      </c>
      <c r="K29" s="11"/>
      <c r="L29" s="28"/>
      <c r="M29" s="2">
        <f t="shared" si="2"/>
        <v>33</v>
      </c>
    </row>
    <row r="30" spans="1:13" ht="15">
      <c r="A30" s="3"/>
      <c r="B30" s="51" t="s">
        <v>69</v>
      </c>
      <c r="C30" s="11">
        <f>SUM('Class. Società per Cat.'!D187)</f>
        <v>30</v>
      </c>
      <c r="D30" s="28">
        <v>13</v>
      </c>
      <c r="E30" s="11"/>
      <c r="F30" s="28"/>
      <c r="G30" s="11">
        <f>SUM('Class. Società per Cat.'!H124,'Class. Società per Cat.'!H143,'Class. Società per Cat.'!H163,'Class. Società per Cat.'!H187)</f>
        <v>76</v>
      </c>
      <c r="H30" s="28">
        <v>17</v>
      </c>
      <c r="I30" s="11"/>
      <c r="J30" s="28"/>
      <c r="K30" s="11"/>
      <c r="L30" s="28"/>
      <c r="M30" s="2">
        <f t="shared" si="2"/>
        <v>30</v>
      </c>
    </row>
    <row r="31" spans="1:13" ht="15">
      <c r="A31" s="3"/>
      <c r="B31" s="50" t="s">
        <v>145</v>
      </c>
      <c r="C31" s="11"/>
      <c r="D31" s="28"/>
      <c r="E31" s="11"/>
      <c r="F31" s="28"/>
      <c r="G31" s="11">
        <f>SUM('Class. Società per Cat.'!H21,'Class. Società per Cat.'!H37,'Class. Società per Cat.'!H59,'Class. Società per Cat.'!H79,'Class. Società per Cat.'!H103,'Class. Società per Cat.'!H116,'Class. Società per Cat.'!H144,'Class. Società per Cat.'!H157,'Class. Società per Cat.'!H174,'Class. Società per Cat.'!H197)</f>
        <v>265</v>
      </c>
      <c r="H31" s="28">
        <v>30</v>
      </c>
      <c r="I31" s="11"/>
      <c r="J31" s="28"/>
      <c r="K31" s="11"/>
      <c r="L31" s="28"/>
      <c r="M31" s="2">
        <f t="shared" si="2"/>
        <v>30</v>
      </c>
    </row>
    <row r="32" spans="1:13" ht="15">
      <c r="A32" s="3"/>
      <c r="B32" s="51" t="s">
        <v>36</v>
      </c>
      <c r="C32" s="11">
        <f>SUM('Class. Società per Cat.'!D26,'Class. Società per Cat.'!D40,'Class. Società per Cat.'!D57,'Class. Società per Cat.'!D96,'Class. Società per Cat.'!D142)</f>
        <v>123</v>
      </c>
      <c r="D32" s="28">
        <v>27</v>
      </c>
      <c r="E32" s="11"/>
      <c r="F32" s="28"/>
      <c r="G32" s="11"/>
      <c r="H32" s="28"/>
      <c r="I32" s="11"/>
      <c r="J32" s="28"/>
      <c r="K32" s="11"/>
      <c r="L32" s="28"/>
      <c r="M32" s="2">
        <f t="shared" si="2"/>
        <v>27</v>
      </c>
    </row>
    <row r="33" spans="1:13" ht="15">
      <c r="A33" s="26"/>
      <c r="B33" s="51" t="s">
        <v>371</v>
      </c>
      <c r="C33" s="11"/>
      <c r="D33" s="28"/>
      <c r="E33" s="11"/>
      <c r="F33" s="28"/>
      <c r="G33" s="11"/>
      <c r="H33" s="28"/>
      <c r="I33" s="11"/>
      <c r="J33" s="28"/>
      <c r="K33" s="11">
        <f>SUM('Class. Società per Cat.'!L44,'Class. Società per Cat.'!L82,'Class. Società per Cat.'!L101,'Class. Società per Cat.'!L120,'Class. Società per Cat.'!L159)</f>
        <v>121</v>
      </c>
      <c r="L33" s="28">
        <v>27</v>
      </c>
      <c r="M33" s="2">
        <f>D33+F33+H33+J33+L33</f>
        <v>27</v>
      </c>
    </row>
    <row r="34" spans="1:13" ht="15">
      <c r="A34" s="3"/>
      <c r="B34" s="58" t="s">
        <v>34</v>
      </c>
      <c r="C34" s="11">
        <f>SUM('Class. Società per Cat.'!D17,'Class. Società per Cat.'!D154)</f>
        <v>55</v>
      </c>
      <c r="D34" s="28">
        <v>18</v>
      </c>
      <c r="E34" s="11"/>
      <c r="F34" s="28"/>
      <c r="G34" s="11">
        <f>SUM('Class. Società per Cat.'!H17,'Class. Società per Cat.'!H154)</f>
        <v>41</v>
      </c>
      <c r="H34" s="28">
        <v>8</v>
      </c>
      <c r="I34" s="11"/>
      <c r="J34" s="28"/>
      <c r="K34" s="11"/>
      <c r="L34" s="28"/>
      <c r="M34" s="2">
        <f>D34+F34+H34+J34+L34</f>
        <v>26</v>
      </c>
    </row>
    <row r="35" spans="1:13" ht="15">
      <c r="A35" s="3"/>
      <c r="B35" s="51" t="s">
        <v>54</v>
      </c>
      <c r="C35" s="11">
        <f>SUM('Class. Società per Cat.'!D63,'Class. Società per Cat.'!D83,'Class. Società per Cat.'!D140,'Class. Società per Cat.'!D162,'Class. Società per Cat.'!D177)</f>
        <v>111</v>
      </c>
      <c r="D35" s="28">
        <v>25</v>
      </c>
      <c r="E35" s="11"/>
      <c r="F35" s="28"/>
      <c r="G35" s="11">
        <f>SUM('Class. Società per Cat.'!H63,'Class. Società per Cat.'!H83,'Class. Società per Cat.'!H140,'Class. Società per Cat.'!H162,'Class. Società per Cat.'!H177)</f>
        <v>14</v>
      </c>
      <c r="H35" s="28">
        <v>1</v>
      </c>
      <c r="I35" s="11"/>
      <c r="J35" s="28"/>
      <c r="K35" s="11"/>
      <c r="L35" s="28"/>
      <c r="M35" s="2">
        <f>D35+F35+H35+J35+L35</f>
        <v>26</v>
      </c>
    </row>
    <row r="36" spans="1:13" ht="15">
      <c r="A36" s="3"/>
      <c r="B36" s="50" t="s">
        <v>164</v>
      </c>
      <c r="C36" s="11"/>
      <c r="D36" s="28"/>
      <c r="E36" s="11"/>
      <c r="F36" s="28"/>
      <c r="G36" s="11">
        <f>SUM('Class. Società per Cat.'!H28,'Class. Società per Cat.'!H45,'Class. Società per Cat.'!H66,'Class. Società per Cat.'!H81,'Class. Società per Cat.'!H119,'Class. Società per Cat.'!H166,'Class. Società per Cat.'!H200)</f>
        <v>140</v>
      </c>
      <c r="H36" s="28">
        <v>23</v>
      </c>
      <c r="I36" s="11"/>
      <c r="J36" s="28"/>
      <c r="K36" s="11"/>
      <c r="L36" s="28"/>
      <c r="M36" s="2">
        <f t="shared" si="2"/>
        <v>23</v>
      </c>
    </row>
    <row r="37" spans="1:13" ht="15">
      <c r="A37" s="3"/>
      <c r="B37" s="4" t="s">
        <v>118</v>
      </c>
      <c r="C37" s="11"/>
      <c r="D37" s="28"/>
      <c r="E37" s="11">
        <f>SUM('Class. Società per Cat.'!F99,'Class. Società per Cat.'!F155)</f>
        <v>53</v>
      </c>
      <c r="F37" s="28">
        <v>19</v>
      </c>
      <c r="G37" s="11">
        <f>SUM('Class. Società per Cat.'!H99,'Class. Società per Cat.'!H155,'Class. Società per Cat.'!H201)</f>
        <v>29</v>
      </c>
      <c r="H37" s="28">
        <v>2</v>
      </c>
      <c r="I37" s="11"/>
      <c r="J37" s="28"/>
      <c r="K37" s="11"/>
      <c r="L37" s="28"/>
      <c r="M37" s="2">
        <f t="shared" si="2"/>
        <v>21</v>
      </c>
    </row>
    <row r="38" spans="1:13" ht="15">
      <c r="A38" s="3"/>
      <c r="B38" s="58" t="s">
        <v>56</v>
      </c>
      <c r="C38" s="11">
        <f>SUM('Class. Società per Cat.'!D65,'Class. Società per Cat.'!D102,'Class. Società per Cat.'!D175)</f>
        <v>69</v>
      </c>
      <c r="D38" s="28">
        <v>20</v>
      </c>
      <c r="E38" s="11"/>
      <c r="F38" s="28"/>
      <c r="G38" s="11"/>
      <c r="H38" s="28"/>
      <c r="I38" s="11"/>
      <c r="J38" s="28"/>
      <c r="K38" s="11"/>
      <c r="L38" s="28"/>
      <c r="M38" s="2">
        <f t="shared" si="2"/>
        <v>20</v>
      </c>
    </row>
    <row r="39" spans="1:13" ht="15">
      <c r="A39" s="3"/>
      <c r="B39" s="50" t="s">
        <v>167</v>
      </c>
      <c r="C39" s="11"/>
      <c r="D39" s="28"/>
      <c r="E39" s="11"/>
      <c r="F39" s="28"/>
      <c r="G39" s="11">
        <f>SUM('Class. Società per Cat.'!H19)</f>
        <v>16</v>
      </c>
      <c r="H39" s="28">
        <v>1</v>
      </c>
      <c r="I39" s="11">
        <f>SUM('Class. Società per Cat.'!J19,'Class. Società per Cat.'!J42)</f>
        <v>48</v>
      </c>
      <c r="J39" s="28">
        <v>18</v>
      </c>
      <c r="K39" s="11"/>
      <c r="L39" s="28"/>
      <c r="M39" s="2">
        <f t="shared" ref="M39:M43" si="3">D39+F39+H39+J39+L39</f>
        <v>19</v>
      </c>
    </row>
    <row r="40" spans="1:13" ht="15">
      <c r="A40" s="3"/>
      <c r="B40" s="51" t="s">
        <v>62</v>
      </c>
      <c r="C40" s="11">
        <f>SUM('Class. Società per Cat.'!D78,'Class. Società per Cat.'!D137)</f>
        <v>50</v>
      </c>
      <c r="D40" s="28">
        <v>14</v>
      </c>
      <c r="E40" s="11"/>
      <c r="F40" s="28"/>
      <c r="G40" s="11">
        <f>SUM('Class. Società per Cat.'!H78,'Class. Società per Cat.'!H137)</f>
        <v>34</v>
      </c>
      <c r="H40" s="28">
        <v>4</v>
      </c>
      <c r="I40" s="11"/>
      <c r="J40" s="28"/>
      <c r="K40" s="11"/>
      <c r="L40" s="28"/>
      <c r="M40" s="2">
        <f t="shared" si="3"/>
        <v>18</v>
      </c>
    </row>
    <row r="41" spans="1:13" ht="15">
      <c r="A41" s="3"/>
      <c r="B41" s="51" t="s">
        <v>75</v>
      </c>
      <c r="C41" s="11">
        <f>SUM('Class. Società per Cat.'!D76,'Class. Società per Cat.'!D118)</f>
        <v>54</v>
      </c>
      <c r="D41" s="28">
        <v>17</v>
      </c>
      <c r="E41" s="11"/>
      <c r="F41" s="28"/>
      <c r="G41" s="11">
        <f>SUM('Class. Società per Cat.'!H76,'Class. Società per Cat.'!H118)</f>
        <v>17</v>
      </c>
      <c r="H41" s="28">
        <v>1</v>
      </c>
      <c r="I41" s="11"/>
      <c r="J41" s="28"/>
      <c r="K41" s="11"/>
      <c r="L41" s="28"/>
      <c r="M41" s="2">
        <f t="shared" si="3"/>
        <v>18</v>
      </c>
    </row>
    <row r="42" spans="1:13" ht="15">
      <c r="A42" s="3"/>
      <c r="B42" s="4" t="s">
        <v>133</v>
      </c>
      <c r="C42" s="6"/>
      <c r="D42" s="28"/>
      <c r="E42" s="14">
        <f>SUBTOTAL(9,'Class. Società per Cat.'!F176,'Class. Società per Cat.'!F193)</f>
        <v>52</v>
      </c>
      <c r="F42" s="28">
        <v>18</v>
      </c>
      <c r="G42" s="11"/>
      <c r="H42" s="28"/>
      <c r="I42" s="11"/>
      <c r="J42" s="28"/>
      <c r="K42" s="11"/>
      <c r="L42" s="28"/>
      <c r="M42" s="2">
        <f t="shared" si="3"/>
        <v>18</v>
      </c>
    </row>
    <row r="43" spans="1:13" ht="15">
      <c r="A43" s="3"/>
      <c r="B43" s="49" t="s">
        <v>147</v>
      </c>
      <c r="C43" s="11"/>
      <c r="D43" s="28"/>
      <c r="E43" s="11"/>
      <c r="F43" s="28"/>
      <c r="G43" s="11">
        <f>SUM('Class. Società per Cat.'!H18,'Class. Società per Cat.'!H86)</f>
        <v>36</v>
      </c>
      <c r="H43" s="28">
        <v>5</v>
      </c>
      <c r="I43" s="11">
        <f>SUM('Class. Società per Cat.'!J18)</f>
        <v>23</v>
      </c>
      <c r="J43" s="28">
        <v>13</v>
      </c>
      <c r="K43" s="11"/>
      <c r="L43" s="28"/>
      <c r="M43" s="2">
        <f t="shared" si="3"/>
        <v>18</v>
      </c>
    </row>
    <row r="44" spans="1:13" ht="15">
      <c r="A44" s="26"/>
      <c r="B44" s="51" t="s">
        <v>369</v>
      </c>
      <c r="C44" s="11"/>
      <c r="D44" s="28"/>
      <c r="E44" s="11"/>
      <c r="F44" s="28"/>
      <c r="G44" s="11"/>
      <c r="H44" s="28"/>
      <c r="I44" s="11"/>
      <c r="J44" s="28"/>
      <c r="K44" s="11">
        <f>SUM('Class. Società per Cat.'!L25)</f>
        <v>27</v>
      </c>
      <c r="L44" s="28">
        <v>18</v>
      </c>
      <c r="M44" s="2">
        <f>D44+F44+H44+J44+L44</f>
        <v>18</v>
      </c>
    </row>
    <row r="45" spans="1:13" ht="15">
      <c r="A45" s="3"/>
      <c r="B45" s="4" t="s">
        <v>123</v>
      </c>
      <c r="C45" s="11"/>
      <c r="D45" s="28"/>
      <c r="E45" s="11">
        <f>SUM('Class. Società per Cat.'!F23)</f>
        <v>27</v>
      </c>
      <c r="F45" s="28">
        <v>17</v>
      </c>
      <c r="G45" s="11"/>
      <c r="H45" s="28"/>
      <c r="I45" s="11"/>
      <c r="J45" s="28"/>
      <c r="K45" s="11"/>
      <c r="L45" s="28"/>
      <c r="M45" s="2">
        <f>D45+F45+H45+J45+L45</f>
        <v>17</v>
      </c>
    </row>
    <row r="46" spans="1:13" ht="15">
      <c r="A46" s="3"/>
      <c r="B46" s="4" t="s">
        <v>348</v>
      </c>
      <c r="C46" s="11"/>
      <c r="D46" s="28"/>
      <c r="E46" s="11"/>
      <c r="F46" s="28"/>
      <c r="G46" s="11"/>
      <c r="H46" s="28"/>
      <c r="I46" s="11">
        <f>SUM('Class. Società per Cat.'!J100,'Class. Società per Cat.'!J161)</f>
        <v>46</v>
      </c>
      <c r="J46" s="28">
        <v>17</v>
      </c>
      <c r="K46" s="11"/>
      <c r="L46" s="28"/>
      <c r="M46" s="2">
        <f t="shared" ref="M46" si="4">D46+F46+H46+J46+L46</f>
        <v>17</v>
      </c>
    </row>
    <row r="47" spans="1:13" ht="15">
      <c r="A47" s="26"/>
      <c r="B47" s="51" t="s">
        <v>387</v>
      </c>
      <c r="C47" s="11"/>
      <c r="D47" s="28"/>
      <c r="E47" s="11"/>
      <c r="F47" s="28"/>
      <c r="G47" s="11"/>
      <c r="H47" s="28"/>
      <c r="I47" s="11"/>
      <c r="J47" s="28"/>
      <c r="K47" s="11">
        <f>SUM('Class. Società per Cat.'!L122)</f>
        <v>25</v>
      </c>
      <c r="L47" s="28">
        <v>17</v>
      </c>
      <c r="M47" s="2">
        <f t="shared" ref="M47:M52" si="5">D47+F47+H47+J47+L47</f>
        <v>17</v>
      </c>
    </row>
    <row r="48" spans="1:13" ht="15">
      <c r="A48" s="3"/>
      <c r="B48" s="51" t="s">
        <v>48</v>
      </c>
      <c r="C48" s="11">
        <f>SUM('Class. Società per Cat.'!D43,'Class. Società per Cat.'!D117)</f>
        <v>51</v>
      </c>
      <c r="D48" s="28">
        <v>16</v>
      </c>
      <c r="E48" s="11"/>
      <c r="F48" s="28"/>
      <c r="G48" s="11"/>
      <c r="H48" s="28"/>
      <c r="I48" s="11"/>
      <c r="J48" s="28"/>
      <c r="K48" s="11"/>
      <c r="L48" s="28"/>
      <c r="M48" s="2">
        <f t="shared" si="5"/>
        <v>16</v>
      </c>
    </row>
    <row r="49" spans="1:13" ht="15">
      <c r="A49" s="3"/>
      <c r="B49" s="4" t="s">
        <v>127</v>
      </c>
      <c r="C49" s="11"/>
      <c r="D49" s="28"/>
      <c r="E49" s="11">
        <f>SUM('Class. Società per Cat.'!F61)</f>
        <v>25</v>
      </c>
      <c r="F49" s="28">
        <v>16</v>
      </c>
      <c r="G49" s="11"/>
      <c r="H49" s="28"/>
      <c r="I49" s="11"/>
      <c r="J49" s="28"/>
      <c r="K49" s="11"/>
      <c r="L49" s="28"/>
      <c r="M49" s="2">
        <f t="shared" si="5"/>
        <v>16</v>
      </c>
    </row>
    <row r="50" spans="1:13" ht="15" customHeight="1">
      <c r="A50" s="3"/>
      <c r="B50" s="50" t="s">
        <v>238</v>
      </c>
      <c r="C50" s="11"/>
      <c r="D50" s="28"/>
      <c r="E50" s="11"/>
      <c r="F50" s="28"/>
      <c r="G50" s="11">
        <f>SUM('Class. Società per Cat.'!H98)</f>
        <v>25</v>
      </c>
      <c r="H50" s="28">
        <v>1</v>
      </c>
      <c r="I50" s="11">
        <f>SUM('Class. Società per Cat.'!J121)</f>
        <v>25</v>
      </c>
      <c r="J50" s="28">
        <v>15</v>
      </c>
      <c r="K50" s="11"/>
      <c r="L50" s="28"/>
      <c r="M50" s="2">
        <f t="shared" si="5"/>
        <v>16</v>
      </c>
    </row>
    <row r="51" spans="1:13" ht="15">
      <c r="A51" s="3"/>
      <c r="B51" s="4" t="s">
        <v>362</v>
      </c>
      <c r="C51" s="11"/>
      <c r="D51" s="28"/>
      <c r="E51" s="11"/>
      <c r="F51" s="28"/>
      <c r="G51" s="11"/>
      <c r="H51" s="28"/>
      <c r="I51" s="11">
        <v>25</v>
      </c>
      <c r="J51" s="28">
        <v>15</v>
      </c>
      <c r="K51" s="11"/>
      <c r="L51" s="28"/>
      <c r="M51" s="2">
        <f t="shared" si="5"/>
        <v>15</v>
      </c>
    </row>
    <row r="52" spans="1:13" ht="15">
      <c r="A52" s="3"/>
      <c r="B52" s="4" t="s">
        <v>141</v>
      </c>
      <c r="C52" s="11"/>
      <c r="D52" s="28"/>
      <c r="E52" s="11">
        <f>SUBTOTAL(9,'Class. Società per Cat.'!F194)</f>
        <v>23</v>
      </c>
      <c r="F52" s="28">
        <v>15</v>
      </c>
      <c r="G52" s="11"/>
      <c r="H52" s="28"/>
      <c r="I52" s="11"/>
      <c r="J52" s="28"/>
      <c r="K52" s="11"/>
      <c r="L52" s="28"/>
      <c r="M52" s="2">
        <f t="shared" si="5"/>
        <v>15</v>
      </c>
    </row>
    <row r="53" spans="1:13" ht="15">
      <c r="A53" s="3"/>
      <c r="B53" s="50" t="s">
        <v>332</v>
      </c>
      <c r="C53" s="11">
        <f>SUM('Class. Società per Cat.'!D189)</f>
        <v>27</v>
      </c>
      <c r="D53" s="28">
        <v>12</v>
      </c>
      <c r="E53" s="11"/>
      <c r="F53" s="28"/>
      <c r="G53" s="11">
        <f>SUM('Class. Società per Cat.'!H189)</f>
        <v>14</v>
      </c>
      <c r="H53" s="28">
        <v>1</v>
      </c>
      <c r="I53" s="11"/>
      <c r="J53" s="28"/>
      <c r="K53" s="11"/>
      <c r="L53" s="28"/>
      <c r="M53" s="2">
        <f>D53+F53+H53+J53+L53</f>
        <v>13</v>
      </c>
    </row>
    <row r="54" spans="1:13" ht="15">
      <c r="A54" s="3"/>
      <c r="B54" s="51" t="s">
        <v>44</v>
      </c>
      <c r="C54" s="11">
        <f>SUM('Class. Società per Cat.'!D39)</f>
        <v>27</v>
      </c>
      <c r="D54" s="28">
        <v>12</v>
      </c>
      <c r="E54" s="11"/>
      <c r="F54" s="28"/>
      <c r="G54" s="11"/>
      <c r="H54" s="28"/>
      <c r="I54" s="11"/>
      <c r="J54" s="28"/>
      <c r="K54" s="11"/>
      <c r="L54" s="28"/>
      <c r="M54" s="2">
        <f>D54+F54+H54+J54+L54</f>
        <v>12</v>
      </c>
    </row>
    <row r="55" spans="1:13" ht="15">
      <c r="A55" s="3"/>
      <c r="B55" s="51" t="s">
        <v>41</v>
      </c>
      <c r="C55" s="11">
        <f>SUM('Class. Società per Cat.'!D22)</f>
        <v>27</v>
      </c>
      <c r="D55" s="28">
        <v>12</v>
      </c>
      <c r="E55" s="11"/>
      <c r="F55" s="28"/>
      <c r="G55" s="11"/>
      <c r="H55" s="28"/>
      <c r="I55" s="11"/>
      <c r="J55" s="28"/>
      <c r="K55" s="11"/>
      <c r="L55" s="28"/>
      <c r="M55" s="2">
        <f>D55+F55+H55+J55+L55</f>
        <v>12</v>
      </c>
    </row>
    <row r="56" spans="1:13" ht="15">
      <c r="A56" s="3"/>
      <c r="B56" s="50" t="s">
        <v>307</v>
      </c>
      <c r="C56" s="11"/>
      <c r="D56" s="28"/>
      <c r="E56" s="11"/>
      <c r="F56" s="28"/>
      <c r="G56" s="11">
        <f>SUM('Class. Società per Cat.'!H178,'Class. Società per Cat.'!H195)</f>
        <v>48</v>
      </c>
      <c r="H56" s="28">
        <v>11</v>
      </c>
      <c r="I56" s="11"/>
      <c r="J56" s="28"/>
      <c r="K56" s="11"/>
      <c r="L56" s="28"/>
      <c r="M56" s="2">
        <f>D56+F56+H56+J56+L56</f>
        <v>11</v>
      </c>
    </row>
    <row r="57" spans="1:13" ht="15">
      <c r="A57" s="3"/>
      <c r="B57" s="51" t="s">
        <v>96</v>
      </c>
      <c r="C57" s="11">
        <f>SUM('Class. Società per Cat.'!D156)</f>
        <v>25</v>
      </c>
      <c r="D57" s="28">
        <v>9</v>
      </c>
      <c r="E57" s="11"/>
      <c r="F57" s="28"/>
      <c r="G57" s="11">
        <f>SUM('Class. Società per Cat.'!H156)</f>
        <v>19</v>
      </c>
      <c r="H57" s="28">
        <v>1</v>
      </c>
      <c r="I57" s="11"/>
      <c r="J57" s="28"/>
      <c r="K57" s="11"/>
      <c r="L57" s="28"/>
      <c r="M57" s="2">
        <f>D57+F57+H57+J57+L57</f>
        <v>10</v>
      </c>
    </row>
    <row r="58" spans="1:13" ht="15">
      <c r="A58" s="3"/>
      <c r="B58" s="58" t="s">
        <v>91</v>
      </c>
      <c r="C58" s="11">
        <f>SUM('Class. Società per Cat.'!D138)</f>
        <v>23</v>
      </c>
      <c r="D58" s="28">
        <v>8</v>
      </c>
      <c r="E58" s="11"/>
      <c r="F58" s="28"/>
      <c r="G58" s="11">
        <f>SUM('Class. Società per Cat.'!H138)</f>
        <v>16</v>
      </c>
      <c r="H58" s="28">
        <v>1</v>
      </c>
      <c r="I58" s="11"/>
      <c r="J58" s="28"/>
      <c r="K58" s="11"/>
      <c r="L58" s="28"/>
      <c r="M58" s="2">
        <f t="shared" ref="M58:M64" si="6">D58+F58+H58+J58+L58</f>
        <v>9</v>
      </c>
    </row>
    <row r="59" spans="1:13" ht="15">
      <c r="A59" s="3"/>
      <c r="B59" s="51" t="s">
        <v>80</v>
      </c>
      <c r="C59" s="11">
        <f>SUM('Class. Società per Cat.'!D105)</f>
        <v>19</v>
      </c>
      <c r="D59" s="28">
        <v>7</v>
      </c>
      <c r="E59" s="11"/>
      <c r="F59" s="28"/>
      <c r="G59" s="11"/>
      <c r="H59" s="28"/>
      <c r="I59" s="11"/>
      <c r="J59" s="28"/>
      <c r="K59" s="11"/>
      <c r="L59" s="28"/>
      <c r="M59" s="2">
        <f t="shared" si="6"/>
        <v>7</v>
      </c>
    </row>
    <row r="60" spans="1:13" ht="15" customHeight="1">
      <c r="A60" s="3"/>
      <c r="B60" s="50" t="s">
        <v>188</v>
      </c>
      <c r="C60" s="11"/>
      <c r="D60" s="28"/>
      <c r="E60" s="11"/>
      <c r="F60" s="28"/>
      <c r="G60" s="11">
        <f>SUM('Class. Società per Cat.'!H46,'Class. Società per Cat.'!H196)</f>
        <v>40</v>
      </c>
      <c r="H60" s="28">
        <v>7</v>
      </c>
      <c r="I60" s="11"/>
      <c r="J60" s="28"/>
      <c r="K60" s="11"/>
      <c r="L60" s="28"/>
      <c r="M60" s="2">
        <f t="shared" si="6"/>
        <v>7</v>
      </c>
    </row>
    <row r="61" spans="1:13" ht="15">
      <c r="A61" s="3"/>
      <c r="B61" s="50" t="s">
        <v>281</v>
      </c>
      <c r="C61" s="11"/>
      <c r="D61" s="28"/>
      <c r="E61" s="11"/>
      <c r="F61" s="28"/>
      <c r="G61" s="11">
        <f>SUM('Class. Società per Cat.'!H146,'Class. Società per Cat.'!H158)</f>
        <v>39</v>
      </c>
      <c r="H61" s="28">
        <v>6</v>
      </c>
      <c r="I61" s="11"/>
      <c r="J61" s="28"/>
      <c r="K61" s="11"/>
      <c r="L61" s="28"/>
      <c r="M61" s="2">
        <f t="shared" si="6"/>
        <v>6</v>
      </c>
    </row>
    <row r="62" spans="1:13" ht="15">
      <c r="A62" s="3"/>
      <c r="B62" s="50" t="s">
        <v>190</v>
      </c>
      <c r="C62" s="11"/>
      <c r="D62" s="28"/>
      <c r="E62" s="11"/>
      <c r="F62" s="28"/>
      <c r="G62" s="11">
        <f>SUM('Class. Società per Cat.'!H47,'Class. Società per Cat.'!H145)</f>
        <v>31</v>
      </c>
      <c r="H62" s="28">
        <v>3</v>
      </c>
      <c r="I62" s="11"/>
      <c r="J62" s="28"/>
      <c r="K62" s="11"/>
      <c r="L62" s="28"/>
      <c r="M62" s="2">
        <f t="shared" si="6"/>
        <v>3</v>
      </c>
    </row>
    <row r="63" spans="1:13" ht="15">
      <c r="A63" s="3"/>
      <c r="B63" s="50" t="s">
        <v>321</v>
      </c>
      <c r="C63" s="11"/>
      <c r="D63" s="28"/>
      <c r="E63" s="11"/>
      <c r="F63" s="28"/>
      <c r="G63" s="11">
        <f>SUM('Class. Società per Cat.'!H198)</f>
        <v>18</v>
      </c>
      <c r="H63" s="28">
        <v>1</v>
      </c>
      <c r="I63" s="11"/>
      <c r="J63" s="28"/>
      <c r="K63" s="11"/>
      <c r="L63" s="28"/>
      <c r="M63" s="2">
        <f t="shared" si="6"/>
        <v>1</v>
      </c>
    </row>
    <row r="64" spans="1:13" ht="15">
      <c r="A64" s="3"/>
      <c r="B64" s="53" t="s">
        <v>324</v>
      </c>
      <c r="C64" s="11"/>
      <c r="D64" s="28"/>
      <c r="E64" s="11"/>
      <c r="F64" s="28"/>
      <c r="G64" s="11">
        <f>SUM('Class. Società per Cat.'!H199)</f>
        <v>16</v>
      </c>
      <c r="H64" s="28">
        <v>1</v>
      </c>
      <c r="I64" s="11"/>
      <c r="J64" s="28"/>
      <c r="K64" s="11"/>
      <c r="L64" s="28"/>
      <c r="M64" s="2">
        <f t="shared" si="6"/>
        <v>1</v>
      </c>
    </row>
    <row r="65" spans="1:13" ht="15">
      <c r="A65" s="26"/>
      <c r="B65" s="4"/>
      <c r="C65" s="11"/>
      <c r="D65" s="28"/>
      <c r="E65" s="11"/>
      <c r="F65" s="28"/>
      <c r="G65" s="11"/>
      <c r="H65" s="28"/>
      <c r="I65" s="11"/>
      <c r="J65" s="28"/>
      <c r="K65" s="11"/>
      <c r="L65" s="28"/>
      <c r="M65" s="2"/>
    </row>
  </sheetData>
  <autoFilter ref="A15:M65">
    <filterColumn colId="1"/>
  </autoFilter>
  <mergeCells count="8">
    <mergeCell ref="A12:M12"/>
    <mergeCell ref="D2:I8"/>
    <mergeCell ref="A10:M10"/>
    <mergeCell ref="C14:D14"/>
    <mergeCell ref="E14:F14"/>
    <mergeCell ref="G14:H14"/>
    <mergeCell ref="I14:J14"/>
    <mergeCell ref="K14:L14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6"/>
  <sheetViews>
    <sheetView tabSelected="1" zoomScale="90" zoomScaleNormal="90" workbookViewId="0"/>
  </sheetViews>
  <sheetFormatPr defaultRowHeight="14.25"/>
  <cols>
    <col min="1" max="1" width="5.625" customWidth="1"/>
    <col min="2" max="2" width="34" customWidth="1"/>
    <col min="3" max="6" width="10.625" customWidth="1"/>
    <col min="7" max="8" width="10" customWidth="1"/>
  </cols>
  <sheetData>
    <row r="1" spans="1:13" s="1" customFormat="1" ht="14.25" customHeight="1">
      <c r="C1" s="86" t="s">
        <v>368</v>
      </c>
      <c r="D1" s="86"/>
      <c r="E1" s="86"/>
      <c r="F1" s="86"/>
    </row>
    <row r="2" spans="1:13" s="1" customFormat="1" ht="14.25" customHeight="1">
      <c r="C2" s="86"/>
      <c r="D2" s="86"/>
      <c r="E2" s="86"/>
      <c r="F2" s="86"/>
      <c r="G2" s="27"/>
      <c r="H2" s="27"/>
      <c r="I2" s="27"/>
      <c r="J2" s="27"/>
      <c r="K2" s="27"/>
      <c r="L2" s="27"/>
      <c r="M2" s="27"/>
    </row>
    <row r="3" spans="1:13" s="1" customFormat="1" ht="14.25" customHeight="1">
      <c r="C3" s="86"/>
      <c r="D3" s="86"/>
      <c r="E3" s="86"/>
      <c r="F3" s="86"/>
      <c r="G3" s="27"/>
      <c r="H3" s="27"/>
      <c r="I3" s="27"/>
      <c r="J3" s="27"/>
      <c r="K3" s="27"/>
      <c r="L3" s="27"/>
      <c r="M3" s="27"/>
    </row>
    <row r="4" spans="1:13" s="1" customFormat="1" ht="14.25" customHeight="1">
      <c r="C4" s="86"/>
      <c r="D4" s="86"/>
      <c r="E4" s="86"/>
      <c r="F4" s="86"/>
      <c r="G4" s="27"/>
      <c r="H4" s="27"/>
      <c r="I4" s="27"/>
      <c r="J4" s="27"/>
      <c r="K4" s="27"/>
      <c r="L4" s="27"/>
      <c r="M4" s="27"/>
    </row>
    <row r="5" spans="1:13" s="1" customFormat="1" ht="14.25" customHeight="1">
      <c r="C5" s="86"/>
      <c r="D5" s="86"/>
      <c r="E5" s="86"/>
      <c r="F5" s="86"/>
      <c r="G5" s="27"/>
      <c r="H5" s="27"/>
      <c r="I5" s="27"/>
      <c r="J5" s="27"/>
      <c r="K5" s="27"/>
      <c r="L5" s="27"/>
      <c r="M5" s="27"/>
    </row>
    <row r="6" spans="1:13" s="1" customFormat="1" ht="14.25" customHeight="1">
      <c r="C6" s="86"/>
      <c r="D6" s="86"/>
      <c r="E6" s="86"/>
      <c r="F6" s="86"/>
      <c r="G6" s="27"/>
      <c r="H6" s="27"/>
      <c r="I6" s="27"/>
      <c r="J6" s="27"/>
      <c r="K6" s="27"/>
      <c r="L6" s="27"/>
      <c r="M6" s="27"/>
    </row>
    <row r="7" spans="1:13" s="1" customFormat="1" ht="14.25" customHeight="1">
      <c r="C7" s="86"/>
      <c r="D7" s="86"/>
      <c r="E7" s="86"/>
      <c r="F7" s="86"/>
      <c r="G7" s="27"/>
      <c r="H7" s="27"/>
      <c r="I7" s="27"/>
      <c r="J7" s="27"/>
      <c r="K7" s="27"/>
      <c r="L7" s="27"/>
      <c r="M7" s="27"/>
    </row>
    <row r="8" spans="1:13" s="1" customFormat="1" ht="14.25" customHeight="1">
      <c r="C8" s="86"/>
      <c r="D8" s="86"/>
      <c r="E8" s="86"/>
      <c r="F8" s="86"/>
      <c r="G8" s="27"/>
      <c r="H8" s="27"/>
      <c r="I8" s="27"/>
      <c r="J8" s="27"/>
      <c r="K8" s="27"/>
      <c r="L8" s="27"/>
      <c r="M8" s="27"/>
    </row>
    <row r="9" spans="1:13" s="1" customFormat="1" ht="14.25" customHeight="1">
      <c r="C9" s="86"/>
      <c r="D9" s="86"/>
      <c r="E9" s="86"/>
      <c r="F9" s="86"/>
      <c r="G9" s="27"/>
      <c r="H9" s="7"/>
      <c r="I9" s="7"/>
      <c r="J9" s="7"/>
      <c r="K9" s="7"/>
      <c r="L9" s="7"/>
    </row>
    <row r="10" spans="1:13" s="1" customFormat="1" ht="15.75" customHeight="1">
      <c r="A10" s="87" t="s">
        <v>102</v>
      </c>
      <c r="B10" s="87"/>
      <c r="C10" s="87"/>
      <c r="D10" s="87"/>
      <c r="E10" s="87"/>
      <c r="F10" s="87"/>
      <c r="G10" s="87"/>
      <c r="H10" s="87"/>
      <c r="I10" s="15"/>
      <c r="J10" s="15"/>
      <c r="K10" s="15"/>
      <c r="L10" s="15"/>
      <c r="M10" s="15"/>
    </row>
    <row r="11" spans="1:13" s="1" customFormat="1" ht="15.75" customHeight="1">
      <c r="A11" s="69"/>
      <c r="B11" s="69"/>
      <c r="C11" s="69"/>
      <c r="D11" s="69"/>
      <c r="E11" s="69"/>
      <c r="F11" s="69"/>
      <c r="G11" s="69"/>
      <c r="H11" s="69"/>
      <c r="I11" s="15"/>
      <c r="J11" s="15"/>
      <c r="K11" s="15"/>
      <c r="L11" s="15"/>
      <c r="M11" s="15"/>
    </row>
    <row r="12" spans="1:13" s="1" customFormat="1" ht="15.75" customHeight="1">
      <c r="A12" s="93" t="s">
        <v>405</v>
      </c>
      <c r="B12" s="93"/>
      <c r="C12" s="93"/>
      <c r="D12" s="93"/>
      <c r="E12" s="93"/>
      <c r="F12" s="93"/>
      <c r="G12" s="93"/>
      <c r="H12" s="93"/>
      <c r="I12" s="15"/>
      <c r="J12" s="15"/>
      <c r="K12" s="15"/>
      <c r="L12" s="15"/>
      <c r="M12" s="15"/>
    </row>
    <row r="13" spans="1:13" s="1" customFormat="1" ht="15">
      <c r="C13" s="22"/>
      <c r="D13" s="22"/>
      <c r="E13" s="22"/>
      <c r="F13" s="16"/>
      <c r="G13" s="22"/>
      <c r="H13" s="22"/>
      <c r="I13" s="22"/>
      <c r="J13" s="22"/>
      <c r="K13" s="22"/>
      <c r="L13" s="22"/>
    </row>
    <row r="14" spans="1:13" ht="15">
      <c r="A14" s="36" t="s">
        <v>1</v>
      </c>
      <c r="B14" s="36" t="s">
        <v>0</v>
      </c>
      <c r="C14" s="36" t="s">
        <v>3</v>
      </c>
      <c r="D14" s="36" t="s">
        <v>4</v>
      </c>
      <c r="E14" s="36" t="s">
        <v>5</v>
      </c>
      <c r="F14" s="36" t="s">
        <v>6</v>
      </c>
      <c r="G14" s="36" t="s">
        <v>10</v>
      </c>
      <c r="H14" s="36" t="s">
        <v>8</v>
      </c>
    </row>
    <row r="15" spans="1:13" ht="15">
      <c r="A15" s="70">
        <v>1</v>
      </c>
      <c r="B15" s="71" t="s">
        <v>32</v>
      </c>
      <c r="C15" s="74">
        <v>9</v>
      </c>
      <c r="D15" s="74">
        <v>6</v>
      </c>
      <c r="E15" s="74">
        <v>25</v>
      </c>
      <c r="F15" s="74">
        <v>10</v>
      </c>
      <c r="G15" s="74">
        <v>45</v>
      </c>
      <c r="H15" s="75">
        <f t="shared" ref="H15:H32" si="0">SUM(C15:G15)</f>
        <v>95</v>
      </c>
    </row>
    <row r="16" spans="1:13" ht="15">
      <c r="A16" s="70">
        <v>2</v>
      </c>
      <c r="B16" s="72" t="s">
        <v>50</v>
      </c>
      <c r="C16" s="74">
        <v>6</v>
      </c>
      <c r="D16" s="74">
        <v>8</v>
      </c>
      <c r="E16" s="74">
        <v>11</v>
      </c>
      <c r="F16" s="74">
        <v>4</v>
      </c>
      <c r="G16" s="74">
        <v>8</v>
      </c>
      <c r="H16" s="75">
        <f t="shared" si="0"/>
        <v>37</v>
      </c>
    </row>
    <row r="17" spans="1:8" ht="15">
      <c r="A17" s="70">
        <v>3</v>
      </c>
      <c r="B17" s="76" t="s">
        <v>152</v>
      </c>
      <c r="C17" s="74"/>
      <c r="D17" s="74"/>
      <c r="E17" s="74">
        <v>18</v>
      </c>
      <c r="F17" s="74">
        <v>9</v>
      </c>
      <c r="G17" s="74">
        <v>5</v>
      </c>
      <c r="H17" s="75">
        <f t="shared" si="0"/>
        <v>32</v>
      </c>
    </row>
    <row r="18" spans="1:8" ht="15">
      <c r="A18" s="61">
        <v>4</v>
      </c>
      <c r="B18" s="4" t="s">
        <v>126</v>
      </c>
      <c r="C18" s="14"/>
      <c r="D18" s="11">
        <v>6</v>
      </c>
      <c r="E18" s="11">
        <v>6</v>
      </c>
      <c r="F18" s="11"/>
      <c r="G18" s="11">
        <v>3</v>
      </c>
      <c r="H18" s="2">
        <f t="shared" si="0"/>
        <v>15</v>
      </c>
    </row>
    <row r="19" spans="1:8" ht="15">
      <c r="A19" s="61">
        <v>5</v>
      </c>
      <c r="B19" s="4" t="s">
        <v>136</v>
      </c>
      <c r="C19" s="14"/>
      <c r="D19" s="11">
        <v>3</v>
      </c>
      <c r="E19" s="11">
        <v>4</v>
      </c>
      <c r="F19" s="11"/>
      <c r="G19" s="11">
        <v>5</v>
      </c>
      <c r="H19" s="2">
        <f t="shared" si="0"/>
        <v>12</v>
      </c>
    </row>
    <row r="20" spans="1:8" ht="15">
      <c r="A20" s="61">
        <v>6</v>
      </c>
      <c r="B20" s="4" t="s">
        <v>108</v>
      </c>
      <c r="C20" s="14"/>
      <c r="D20" s="11">
        <v>6</v>
      </c>
      <c r="E20" s="11">
        <v>2</v>
      </c>
      <c r="F20" s="11"/>
      <c r="G20" s="11">
        <v>1</v>
      </c>
      <c r="H20" s="2">
        <f t="shared" si="0"/>
        <v>9</v>
      </c>
    </row>
    <row r="21" spans="1:8" ht="15">
      <c r="A21" s="61">
        <v>6</v>
      </c>
      <c r="B21" s="51" t="s">
        <v>65</v>
      </c>
      <c r="C21" s="14">
        <v>6</v>
      </c>
      <c r="D21" s="11"/>
      <c r="E21" s="11">
        <v>1</v>
      </c>
      <c r="F21" s="11">
        <v>1</v>
      </c>
      <c r="G21" s="11">
        <v>1</v>
      </c>
      <c r="H21" s="2">
        <f t="shared" si="0"/>
        <v>9</v>
      </c>
    </row>
    <row r="22" spans="1:8" ht="15">
      <c r="A22" s="61">
        <v>8</v>
      </c>
      <c r="B22" s="50" t="s">
        <v>179</v>
      </c>
      <c r="C22" s="14">
        <v>2</v>
      </c>
      <c r="D22" s="11"/>
      <c r="E22" s="11">
        <v>2</v>
      </c>
      <c r="F22" s="11">
        <v>2</v>
      </c>
      <c r="G22" s="11">
        <v>1</v>
      </c>
      <c r="H22" s="2">
        <f t="shared" si="0"/>
        <v>7</v>
      </c>
    </row>
    <row r="23" spans="1:8" ht="15">
      <c r="A23" s="3"/>
      <c r="B23" s="50" t="s">
        <v>145</v>
      </c>
      <c r="C23" s="14"/>
      <c r="D23" s="11"/>
      <c r="E23" s="11">
        <v>54</v>
      </c>
      <c r="F23" s="11"/>
      <c r="G23" s="11"/>
      <c r="H23" s="2">
        <f t="shared" si="0"/>
        <v>54</v>
      </c>
    </row>
    <row r="24" spans="1:8" ht="15">
      <c r="A24" s="3"/>
      <c r="B24" s="50" t="s">
        <v>199</v>
      </c>
      <c r="C24" s="14"/>
      <c r="D24" s="11"/>
      <c r="E24" s="11">
        <v>13</v>
      </c>
      <c r="F24" s="11">
        <v>14</v>
      </c>
      <c r="G24" s="11"/>
      <c r="H24" s="2">
        <f t="shared" si="0"/>
        <v>27</v>
      </c>
    </row>
    <row r="25" spans="1:8" ht="15">
      <c r="A25" s="3"/>
      <c r="B25" s="50" t="s">
        <v>202</v>
      </c>
      <c r="C25" s="14"/>
      <c r="D25" s="11"/>
      <c r="E25" s="11">
        <v>15</v>
      </c>
      <c r="F25" s="11"/>
      <c r="G25" s="11">
        <v>9</v>
      </c>
      <c r="H25" s="2">
        <f t="shared" si="0"/>
        <v>24</v>
      </c>
    </row>
    <row r="26" spans="1:8" ht="15">
      <c r="A26" s="3"/>
      <c r="B26" s="50" t="s">
        <v>161</v>
      </c>
      <c r="C26" s="14"/>
      <c r="D26" s="11"/>
      <c r="E26" s="11">
        <v>3</v>
      </c>
      <c r="F26" s="11">
        <v>12</v>
      </c>
      <c r="G26" s="11"/>
      <c r="H26" s="2">
        <f t="shared" si="0"/>
        <v>15</v>
      </c>
    </row>
    <row r="27" spans="1:8" ht="15">
      <c r="A27" s="3"/>
      <c r="B27" s="50" t="s">
        <v>164</v>
      </c>
      <c r="C27" s="14"/>
      <c r="D27" s="11"/>
      <c r="E27" s="11">
        <v>10</v>
      </c>
      <c r="F27" s="11"/>
      <c r="G27" s="11"/>
      <c r="H27" s="2">
        <f t="shared" si="0"/>
        <v>10</v>
      </c>
    </row>
    <row r="28" spans="1:8" ht="15">
      <c r="A28" s="3"/>
      <c r="B28" s="52" t="s">
        <v>38</v>
      </c>
      <c r="C28" s="14">
        <v>4</v>
      </c>
      <c r="D28" s="11"/>
      <c r="E28" s="11">
        <v>3</v>
      </c>
      <c r="F28" s="11"/>
      <c r="G28" s="11"/>
      <c r="H28" s="2">
        <f t="shared" si="0"/>
        <v>7</v>
      </c>
    </row>
    <row r="29" spans="1:8" ht="15">
      <c r="A29" s="3"/>
      <c r="B29" s="4" t="s">
        <v>118</v>
      </c>
      <c r="C29" s="14"/>
      <c r="D29" s="11">
        <v>3</v>
      </c>
      <c r="E29" s="11">
        <v>4</v>
      </c>
      <c r="F29" s="11"/>
      <c r="G29" s="11"/>
      <c r="H29" s="2">
        <f t="shared" si="0"/>
        <v>7</v>
      </c>
    </row>
    <row r="30" spans="1:8" ht="15">
      <c r="A30" s="3"/>
      <c r="B30" s="42" t="s">
        <v>371</v>
      </c>
      <c r="C30" s="14"/>
      <c r="D30" s="11"/>
      <c r="F30" s="11"/>
      <c r="G30" s="11">
        <v>7</v>
      </c>
      <c r="H30" s="2">
        <f t="shared" si="0"/>
        <v>7</v>
      </c>
    </row>
    <row r="31" spans="1:8" ht="15">
      <c r="A31" s="3"/>
      <c r="B31" s="51" t="s">
        <v>36</v>
      </c>
      <c r="C31" s="11">
        <v>6</v>
      </c>
      <c r="D31" s="11"/>
      <c r="E31" s="11"/>
      <c r="F31" s="11"/>
      <c r="G31" s="11"/>
      <c r="H31" s="2">
        <f t="shared" si="0"/>
        <v>6</v>
      </c>
    </row>
    <row r="32" spans="1:8" ht="15">
      <c r="A32" s="3"/>
      <c r="B32" s="51" t="s">
        <v>54</v>
      </c>
      <c r="C32" s="11">
        <v>5</v>
      </c>
      <c r="D32" s="11"/>
      <c r="E32" s="11">
        <v>1</v>
      </c>
      <c r="F32" s="11"/>
      <c r="G32" s="11"/>
      <c r="H32" s="2">
        <f t="shared" si="0"/>
        <v>6</v>
      </c>
    </row>
    <row r="33" spans="1:8" ht="15">
      <c r="A33" s="3"/>
      <c r="B33" s="58" t="s">
        <v>34</v>
      </c>
      <c r="C33" s="14">
        <v>2</v>
      </c>
      <c r="D33" s="11"/>
      <c r="E33" s="11">
        <v>3</v>
      </c>
      <c r="F33" s="11"/>
      <c r="G33" s="11"/>
      <c r="H33" s="2">
        <f t="shared" ref="H33:H47" si="1">SUM(C33:G33)</f>
        <v>5</v>
      </c>
    </row>
    <row r="34" spans="1:8" ht="15">
      <c r="A34" s="3"/>
      <c r="B34" s="51" t="s">
        <v>106</v>
      </c>
      <c r="C34" s="14"/>
      <c r="D34" s="11">
        <v>2</v>
      </c>
      <c r="E34" s="11">
        <v>3</v>
      </c>
      <c r="F34" s="11"/>
      <c r="G34" s="11"/>
      <c r="H34" s="2">
        <f t="shared" si="1"/>
        <v>5</v>
      </c>
    </row>
    <row r="35" spans="1:8" ht="15">
      <c r="A35" s="3"/>
      <c r="B35" s="51" t="s">
        <v>69</v>
      </c>
      <c r="C35" s="14">
        <v>1</v>
      </c>
      <c r="D35" s="11"/>
      <c r="E35" s="11">
        <v>4</v>
      </c>
      <c r="F35" s="11"/>
      <c r="G35" s="11"/>
      <c r="H35" s="2">
        <f t="shared" si="1"/>
        <v>5</v>
      </c>
    </row>
    <row r="36" spans="1:8" ht="15">
      <c r="A36" s="3"/>
      <c r="B36" s="50" t="s">
        <v>219</v>
      </c>
      <c r="C36" s="14"/>
      <c r="D36" s="11"/>
      <c r="E36" s="11">
        <v>3</v>
      </c>
      <c r="F36" s="11">
        <v>2</v>
      </c>
      <c r="G36" s="11"/>
      <c r="H36" s="2">
        <f t="shared" si="1"/>
        <v>5</v>
      </c>
    </row>
    <row r="37" spans="1:8" ht="15">
      <c r="A37" s="3"/>
      <c r="B37" s="50" t="s">
        <v>167</v>
      </c>
      <c r="C37" s="14"/>
      <c r="D37" s="11"/>
      <c r="E37" s="11">
        <v>2</v>
      </c>
      <c r="F37" s="11">
        <v>3</v>
      </c>
      <c r="G37" s="11"/>
      <c r="H37" s="2">
        <f t="shared" si="1"/>
        <v>5</v>
      </c>
    </row>
    <row r="38" spans="1:8" ht="15">
      <c r="A38" s="3"/>
      <c r="B38" s="51" t="s">
        <v>62</v>
      </c>
      <c r="C38" s="14">
        <v>2</v>
      </c>
      <c r="D38" s="11"/>
      <c r="E38" s="11">
        <v>2</v>
      </c>
      <c r="F38" s="11"/>
      <c r="G38" s="11"/>
      <c r="H38" s="2">
        <f t="shared" si="1"/>
        <v>4</v>
      </c>
    </row>
    <row r="39" spans="1:8" ht="15">
      <c r="A39" s="3"/>
      <c r="B39" s="59" t="s">
        <v>281</v>
      </c>
      <c r="C39" s="14"/>
      <c r="D39" s="11"/>
      <c r="E39" s="11">
        <v>4</v>
      </c>
      <c r="F39" s="11"/>
      <c r="G39" s="11"/>
      <c r="H39" s="2">
        <f t="shared" si="1"/>
        <v>4</v>
      </c>
    </row>
    <row r="40" spans="1:8" ht="15">
      <c r="A40" s="3"/>
      <c r="B40" s="58" t="s">
        <v>56</v>
      </c>
      <c r="C40" s="14">
        <v>3</v>
      </c>
      <c r="D40" s="11"/>
      <c r="E40" s="11"/>
      <c r="F40" s="11"/>
      <c r="G40" s="11"/>
      <c r="H40" s="2">
        <f t="shared" si="1"/>
        <v>3</v>
      </c>
    </row>
    <row r="41" spans="1:8" ht="15">
      <c r="A41" s="3"/>
      <c r="B41" s="51" t="s">
        <v>75</v>
      </c>
      <c r="C41" s="14">
        <v>2</v>
      </c>
      <c r="D41" s="11"/>
      <c r="E41" s="11">
        <v>1</v>
      </c>
      <c r="F41" s="11"/>
      <c r="G41" s="11"/>
      <c r="H41" s="2">
        <f t="shared" si="1"/>
        <v>3</v>
      </c>
    </row>
    <row r="42" spans="1:8" ht="15">
      <c r="A42" s="3"/>
      <c r="B42" s="50" t="s">
        <v>307</v>
      </c>
      <c r="C42" s="14"/>
      <c r="D42" s="11"/>
      <c r="E42" s="11">
        <v>3</v>
      </c>
      <c r="F42" s="11"/>
      <c r="G42" s="11"/>
      <c r="H42" s="2">
        <f t="shared" si="1"/>
        <v>3</v>
      </c>
    </row>
    <row r="43" spans="1:8" ht="15">
      <c r="A43" s="3"/>
      <c r="B43" s="50" t="s">
        <v>188</v>
      </c>
      <c r="C43" s="14"/>
      <c r="D43" s="11"/>
      <c r="E43" s="11">
        <v>3</v>
      </c>
      <c r="F43" s="11"/>
      <c r="G43" s="11"/>
      <c r="H43" s="2">
        <f t="shared" si="1"/>
        <v>3</v>
      </c>
    </row>
    <row r="44" spans="1:8" ht="15">
      <c r="A44" s="3"/>
      <c r="B44" s="49" t="s">
        <v>147</v>
      </c>
      <c r="C44" s="14"/>
      <c r="D44" s="11"/>
      <c r="E44" s="11">
        <v>2</v>
      </c>
      <c r="F44" s="11">
        <v>1</v>
      </c>
      <c r="G44" s="11"/>
      <c r="H44" s="2">
        <f t="shared" si="1"/>
        <v>3</v>
      </c>
    </row>
    <row r="45" spans="1:8" ht="15">
      <c r="A45" s="3"/>
      <c r="B45" s="50" t="s">
        <v>238</v>
      </c>
      <c r="C45" s="14"/>
      <c r="D45" s="11"/>
      <c r="E45" s="11">
        <v>2</v>
      </c>
      <c r="F45" s="11">
        <v>1</v>
      </c>
      <c r="G45" s="11"/>
      <c r="H45" s="2">
        <f t="shared" si="1"/>
        <v>3</v>
      </c>
    </row>
    <row r="46" spans="1:8" ht="15">
      <c r="A46" s="3"/>
      <c r="B46" s="51" t="s">
        <v>48</v>
      </c>
      <c r="C46" s="14">
        <v>2</v>
      </c>
      <c r="D46" s="11"/>
      <c r="E46" s="11"/>
      <c r="F46" s="11"/>
      <c r="G46" s="11"/>
      <c r="H46" s="2">
        <f t="shared" si="1"/>
        <v>2</v>
      </c>
    </row>
    <row r="47" spans="1:8" ht="15">
      <c r="A47" s="3"/>
      <c r="B47" s="51" t="s">
        <v>41</v>
      </c>
      <c r="C47" s="14">
        <v>2</v>
      </c>
      <c r="D47" s="11"/>
      <c r="E47" s="11"/>
      <c r="F47" s="11"/>
      <c r="G47" s="11"/>
      <c r="H47" s="2">
        <f t="shared" si="1"/>
        <v>2</v>
      </c>
    </row>
    <row r="48" spans="1:8" ht="15">
      <c r="A48" s="3"/>
      <c r="B48" s="4" t="s">
        <v>133</v>
      </c>
      <c r="C48" s="14"/>
      <c r="D48" s="11">
        <v>2</v>
      </c>
      <c r="E48" s="11"/>
      <c r="F48" s="11"/>
      <c r="G48" s="11"/>
      <c r="H48" s="2">
        <f t="shared" ref="H48:H61" si="2">SUM(C48:G48)</f>
        <v>2</v>
      </c>
    </row>
    <row r="49" spans="1:8" ht="15">
      <c r="A49" s="3"/>
      <c r="B49" s="51" t="s">
        <v>96</v>
      </c>
      <c r="C49" s="14">
        <v>1</v>
      </c>
      <c r="D49" s="11"/>
      <c r="E49" s="11">
        <v>1</v>
      </c>
      <c r="F49" s="11"/>
      <c r="G49" s="11"/>
      <c r="H49" s="2">
        <f t="shared" si="2"/>
        <v>2</v>
      </c>
    </row>
    <row r="50" spans="1:8" ht="15">
      <c r="A50" s="3"/>
      <c r="B50" s="58" t="s">
        <v>91</v>
      </c>
      <c r="C50" s="14">
        <v>1</v>
      </c>
      <c r="D50" s="11"/>
      <c r="E50" s="11">
        <v>1</v>
      </c>
      <c r="F50" s="11"/>
      <c r="G50" s="11"/>
      <c r="H50" s="2">
        <f t="shared" si="2"/>
        <v>2</v>
      </c>
    </row>
    <row r="51" spans="1:8" ht="15">
      <c r="A51" s="3"/>
      <c r="B51" s="50" t="s">
        <v>332</v>
      </c>
      <c r="C51" s="14">
        <v>1</v>
      </c>
      <c r="D51" s="11"/>
      <c r="E51" s="11">
        <v>1</v>
      </c>
      <c r="F51" s="11"/>
      <c r="G51" s="11"/>
      <c r="H51" s="2">
        <f t="shared" ref="H51:H60" si="3">SUM(C51:G51)</f>
        <v>2</v>
      </c>
    </row>
    <row r="52" spans="1:8" ht="15">
      <c r="A52" s="3"/>
      <c r="B52" s="50" t="s">
        <v>190</v>
      </c>
      <c r="C52" s="14"/>
      <c r="D52" s="11"/>
      <c r="E52" s="11">
        <v>2</v>
      </c>
      <c r="F52" s="11"/>
      <c r="G52" s="11"/>
      <c r="H52" s="2">
        <f t="shared" si="3"/>
        <v>2</v>
      </c>
    </row>
    <row r="53" spans="1:8" ht="15">
      <c r="A53" s="3"/>
      <c r="B53" s="4" t="s">
        <v>348</v>
      </c>
      <c r="C53" s="14"/>
      <c r="D53" s="11"/>
      <c r="E53" s="11"/>
      <c r="F53" s="11">
        <v>2</v>
      </c>
      <c r="G53" s="11"/>
      <c r="H53" s="2">
        <f t="shared" si="3"/>
        <v>2</v>
      </c>
    </row>
    <row r="54" spans="1:8" ht="15">
      <c r="A54" s="3"/>
      <c r="B54" s="51" t="s">
        <v>44</v>
      </c>
      <c r="C54" s="14">
        <v>1</v>
      </c>
      <c r="D54" s="11"/>
      <c r="E54" s="11"/>
      <c r="F54" s="11"/>
      <c r="G54" s="11"/>
      <c r="H54" s="2">
        <f t="shared" si="3"/>
        <v>1</v>
      </c>
    </row>
    <row r="55" spans="1:8" ht="15">
      <c r="A55" s="3"/>
      <c r="B55" s="51" t="s">
        <v>80</v>
      </c>
      <c r="C55" s="14">
        <v>1</v>
      </c>
      <c r="D55" s="11"/>
      <c r="E55" s="11"/>
      <c r="F55" s="11"/>
      <c r="G55" s="11"/>
      <c r="H55" s="2">
        <f t="shared" si="3"/>
        <v>1</v>
      </c>
    </row>
    <row r="56" spans="1:8" ht="15">
      <c r="A56" s="3"/>
      <c r="B56" s="4" t="s">
        <v>123</v>
      </c>
      <c r="C56" s="14"/>
      <c r="D56" s="11">
        <v>1</v>
      </c>
      <c r="E56" s="11"/>
      <c r="F56" s="11"/>
      <c r="G56" s="11"/>
      <c r="H56" s="2">
        <f t="shared" si="3"/>
        <v>1</v>
      </c>
    </row>
    <row r="57" spans="1:8" ht="15">
      <c r="A57" s="3"/>
      <c r="B57" s="4" t="s">
        <v>127</v>
      </c>
      <c r="C57" s="14"/>
      <c r="D57" s="11">
        <v>1</v>
      </c>
      <c r="E57" s="11"/>
      <c r="F57" s="11"/>
      <c r="G57" s="11"/>
      <c r="H57" s="2">
        <f t="shared" si="3"/>
        <v>1</v>
      </c>
    </row>
    <row r="58" spans="1:8" ht="15">
      <c r="A58" s="3"/>
      <c r="B58" s="4" t="s">
        <v>141</v>
      </c>
      <c r="C58" s="14"/>
      <c r="D58" s="11">
        <v>1</v>
      </c>
      <c r="E58" s="11"/>
      <c r="F58" s="11"/>
      <c r="G58" s="11"/>
      <c r="H58" s="2">
        <f t="shared" si="3"/>
        <v>1</v>
      </c>
    </row>
    <row r="59" spans="1:8" ht="15">
      <c r="A59" s="3"/>
      <c r="B59" s="50" t="s">
        <v>321</v>
      </c>
      <c r="C59" s="14"/>
      <c r="D59" s="11"/>
      <c r="E59" s="11">
        <v>1</v>
      </c>
      <c r="F59" s="11"/>
      <c r="G59" s="11"/>
      <c r="H59" s="2">
        <f t="shared" si="3"/>
        <v>1</v>
      </c>
    </row>
    <row r="60" spans="1:8" ht="15">
      <c r="A60" s="3"/>
      <c r="B60" s="53" t="s">
        <v>324</v>
      </c>
      <c r="C60" s="14"/>
      <c r="D60" s="11"/>
      <c r="E60" s="11">
        <v>1</v>
      </c>
      <c r="F60" s="11"/>
      <c r="G60" s="11"/>
      <c r="H60" s="2">
        <f t="shared" si="3"/>
        <v>1</v>
      </c>
    </row>
    <row r="61" spans="1:8" ht="15">
      <c r="A61" s="3"/>
      <c r="B61" s="4" t="s">
        <v>362</v>
      </c>
      <c r="C61" s="14"/>
      <c r="D61" s="11"/>
      <c r="E61" s="11"/>
      <c r="F61" s="11">
        <v>1</v>
      </c>
      <c r="G61" s="11"/>
      <c r="H61" s="2">
        <f t="shared" si="2"/>
        <v>1</v>
      </c>
    </row>
    <row r="62" spans="1:8" ht="15">
      <c r="A62" s="26"/>
      <c r="B62" s="42" t="s">
        <v>369</v>
      </c>
      <c r="C62" s="14"/>
      <c r="D62" s="11"/>
      <c r="E62" s="11"/>
      <c r="F62" s="11"/>
      <c r="G62" s="11">
        <v>1</v>
      </c>
      <c r="H62" s="2">
        <f t="shared" ref="H62:H63" si="4">SUM(C62:G62)</f>
        <v>1</v>
      </c>
    </row>
    <row r="63" spans="1:8" ht="15">
      <c r="A63" s="26"/>
      <c r="B63" s="42" t="s">
        <v>387</v>
      </c>
      <c r="C63" s="14"/>
      <c r="D63" s="11"/>
      <c r="E63" s="11"/>
      <c r="F63" s="11"/>
      <c r="G63" s="11">
        <v>1</v>
      </c>
      <c r="H63" s="2">
        <f t="shared" si="4"/>
        <v>1</v>
      </c>
    </row>
    <row r="64" spans="1:8" ht="15">
      <c r="A64" s="26"/>
      <c r="B64" s="50" t="s">
        <v>254</v>
      </c>
      <c r="C64" s="14"/>
      <c r="D64" s="11"/>
      <c r="E64" s="11">
        <v>1</v>
      </c>
      <c r="F64" s="11"/>
      <c r="G64" s="11"/>
      <c r="H64" s="2">
        <f>SUM(C64:G64)</f>
        <v>1</v>
      </c>
    </row>
    <row r="65" spans="2:8" ht="15">
      <c r="B65" s="43" t="s">
        <v>104</v>
      </c>
      <c r="C65" s="44">
        <f>SUM(C15:C64)</f>
        <v>57</v>
      </c>
      <c r="D65" s="44">
        <f>SUM(D15:D64)</f>
        <v>39</v>
      </c>
      <c r="E65" s="44">
        <f>SUM(E15:E64)</f>
        <v>212</v>
      </c>
      <c r="F65" s="44">
        <f>SUM(F15:F64)</f>
        <v>62</v>
      </c>
      <c r="G65" s="44">
        <f>SUM(G15:G64)</f>
        <v>87</v>
      </c>
      <c r="H65" s="45"/>
    </row>
    <row r="66" spans="2:8" ht="15">
      <c r="B66" s="60" t="s">
        <v>9</v>
      </c>
      <c r="C66" s="60"/>
      <c r="D66" s="60"/>
      <c r="E66" s="60"/>
      <c r="F66" s="60"/>
      <c r="G66" s="60"/>
      <c r="H66" s="20">
        <f>SUM(H15:H64)</f>
        <v>457</v>
      </c>
    </row>
  </sheetData>
  <autoFilter ref="A14:M66"/>
  <sortState ref="B13:H60">
    <sortCondition descending="1" ref="H13:H60"/>
  </sortState>
  <mergeCells count="3">
    <mergeCell ref="A10:H10"/>
    <mergeCell ref="C1:F9"/>
    <mergeCell ref="A12:H12"/>
  </mergeCells>
  <printOptions horizontalCentered="1"/>
  <pageMargins left="0.31496062992125984" right="0.31496062992125984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109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Classifica Individuale</vt:lpstr>
      <vt:lpstr>Class. Società per Cat.</vt:lpstr>
      <vt:lpstr>Classifica di Società</vt:lpstr>
      <vt:lpstr>Classifica di Soc. Numerose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Roberta</dc:creator>
  <cp:lastModifiedBy>Roberta</cp:lastModifiedBy>
  <cp:revision>11</cp:revision>
  <cp:lastPrinted>2018-12-22T15:36:38Z</cp:lastPrinted>
  <dcterms:created xsi:type="dcterms:W3CDTF">2001-11-19T21:08:53Z</dcterms:created>
  <dcterms:modified xsi:type="dcterms:W3CDTF">2018-12-23T11:17:41Z</dcterms:modified>
</cp:coreProperties>
</file>