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uispfvg-my.sharepoint.com/personal/monica_uispfvg_onmicrosoft_com/Documents/LAVORO MONICA/Documenti/Consiglio Regionale/Bilanci per pubblicazione Sito Regionale/"/>
    </mc:Choice>
  </mc:AlternateContent>
  <xr:revisionPtr revIDLastSave="0" documentId="14_{D0D763A1-7139-4835-A0D3-201A4D595B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UNTIVO" sheetId="1" r:id="rId1"/>
  </sheets>
  <definedNames>
    <definedName name="_xlnm.Print_Area" localSheetId="0">CONSUNTIVO!$A$1:$K$47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C41" i="1"/>
  <c r="C36" i="1"/>
  <c r="I47" i="1"/>
  <c r="I36" i="1"/>
  <c r="J46" i="1"/>
  <c r="E47" i="1"/>
  <c r="K47" i="1"/>
  <c r="K46" i="1"/>
  <c r="D45" i="1"/>
  <c r="E45" i="1"/>
  <c r="D41" i="1"/>
  <c r="D36" i="1"/>
  <c r="J36" i="1"/>
  <c r="J35" i="1"/>
  <c r="K45" i="1"/>
  <c r="J28" i="1"/>
  <c r="D28" i="1"/>
  <c r="D27" i="1"/>
  <c r="J26" i="1"/>
  <c r="J20" i="1"/>
  <c r="J19" i="1"/>
  <c r="J16" i="1"/>
  <c r="D26" i="1"/>
  <c r="D18" i="1"/>
  <c r="D13" i="1"/>
  <c r="K28" i="1"/>
  <c r="E28" i="1"/>
  <c r="E27" i="1"/>
  <c r="E26" i="1"/>
  <c r="K26" i="1"/>
  <c r="E41" i="1" l="1"/>
  <c r="E36" i="1"/>
  <c r="K36" i="1"/>
  <c r="D47" i="1"/>
  <c r="J45" i="1"/>
  <c r="J47" i="1" l="1"/>
  <c r="I45" i="1" l="1"/>
  <c r="C45" i="1"/>
</calcChain>
</file>

<file path=xl/sharedStrings.xml><?xml version="1.0" encoding="utf-8"?>
<sst xmlns="http://schemas.openxmlformats.org/spreadsheetml/2006/main" count="132" uniqueCount="121">
  <si>
    <t>STATO PATRIMONIALE</t>
  </si>
  <si>
    <t>01</t>
  </si>
  <si>
    <t>Consuntivo anno T</t>
  </si>
  <si>
    <t>Consuntivo anno T-1</t>
  </si>
  <si>
    <t>02</t>
  </si>
  <si>
    <t>01.01</t>
  </si>
  <si>
    <t>02.20</t>
  </si>
  <si>
    <t>01.02</t>
  </si>
  <si>
    <t>02.21</t>
  </si>
  <si>
    <t>01.03</t>
  </si>
  <si>
    <t>02.22</t>
  </si>
  <si>
    <t>01.04</t>
  </si>
  <si>
    <t>02.23</t>
  </si>
  <si>
    <t>01.05</t>
  </si>
  <si>
    <t>02.24</t>
  </si>
  <si>
    <t>01.06</t>
  </si>
  <si>
    <t>02.25</t>
  </si>
  <si>
    <t>01.07</t>
  </si>
  <si>
    <t>02.26</t>
  </si>
  <si>
    <t>01.08</t>
  </si>
  <si>
    <t>02.27</t>
  </si>
  <si>
    <t>01.10</t>
  </si>
  <si>
    <t>02.28</t>
  </si>
  <si>
    <t>01.11</t>
  </si>
  <si>
    <t>02.29</t>
  </si>
  <si>
    <t>01.12</t>
  </si>
  <si>
    <t>02.30</t>
  </si>
  <si>
    <t>02.31</t>
  </si>
  <si>
    <t>02.32</t>
  </si>
  <si>
    <t>TOTALE ATTIVITA'</t>
  </si>
  <si>
    <t>TOTALE PASSIVITA'</t>
  </si>
  <si>
    <t>CONTO ECONOMICO</t>
  </si>
  <si>
    <t>06</t>
  </si>
  <si>
    <t>COSTI</t>
  </si>
  <si>
    <t>Preventivo anno T</t>
  </si>
  <si>
    <t>05</t>
  </si>
  <si>
    <t>RICAVI</t>
  </si>
  <si>
    <t>06.01</t>
  </si>
  <si>
    <t>05.01</t>
  </si>
  <si>
    <t>06.02</t>
  </si>
  <si>
    <t>05.02</t>
  </si>
  <si>
    <t>06.03</t>
  </si>
  <si>
    <t>05.03</t>
  </si>
  <si>
    <t>06.04</t>
  </si>
  <si>
    <t>05.04</t>
  </si>
  <si>
    <t>06.05</t>
  </si>
  <si>
    <t>05.06</t>
  </si>
  <si>
    <t>06.06</t>
  </si>
  <si>
    <t>05.07</t>
  </si>
  <si>
    <t>06.07</t>
  </si>
  <si>
    <t>05.08</t>
  </si>
  <si>
    <t>06.08</t>
  </si>
  <si>
    <t>05.09</t>
  </si>
  <si>
    <t>06.09</t>
  </si>
  <si>
    <t>05.10</t>
  </si>
  <si>
    <t>06.10</t>
  </si>
  <si>
    <t>05.11</t>
  </si>
  <si>
    <t>06.11</t>
  </si>
  <si>
    <t>06.12</t>
  </si>
  <si>
    <t>TOTALE COSTI</t>
  </si>
  <si>
    <t>TOTALE RICAVI</t>
  </si>
  <si>
    <t>AVANZO DELL'ESERCIZIO</t>
  </si>
  <si>
    <t>DISAVANZO DELL'ESERCIZIO</t>
  </si>
  <si>
    <t>01.09</t>
  </si>
  <si>
    <t>05.05</t>
  </si>
  <si>
    <t>IMMOBILIZZAZIONI IMMATERIALI</t>
  </si>
  <si>
    <t>IMMOBILIZZAZIONI MATERIALI</t>
  </si>
  <si>
    <t>IMMOBILIZZAZIONI FINANZIARIE</t>
  </si>
  <si>
    <t>RIMANENZE</t>
  </si>
  <si>
    <t>CREDITI V/ CLIENTI</t>
  </si>
  <si>
    <t>CREDITI V/ SOCIETA' PARTECIPATE</t>
  </si>
  <si>
    <t>CREDITI ISTITUZIONALI</t>
  </si>
  <si>
    <t>CREDITI V/ ENTI PUBBLICI</t>
  </si>
  <si>
    <t>CREDITI V/ ERARIO ED ENTI</t>
  </si>
  <si>
    <t>ALTRI CREDITI</t>
  </si>
  <si>
    <t>DISPONIBILITA' LIQUIDE</t>
  </si>
  <si>
    <t>RATEI E RISCONTI ATTIVI</t>
  </si>
  <si>
    <t>PATRIMONIO SOCIALE</t>
  </si>
  <si>
    <t>FONDO RISCHI ED ONERI</t>
  </si>
  <si>
    <t>TRATTAMENTO FINE RAPPORTO</t>
  </si>
  <si>
    <t>DEBITI FINANZIARI</t>
  </si>
  <si>
    <t>DEBITI V/ FORNITORI</t>
  </si>
  <si>
    <t>DEBITI V/ SOCIETA' PARTECIPATE</t>
  </si>
  <si>
    <t>DEBITI V/ ENTI PUBBLICI</t>
  </si>
  <si>
    <t>DEBITI ISTITUZIONALI</t>
  </si>
  <si>
    <t>DEBITI TRIBUTARI</t>
  </si>
  <si>
    <t>DEBITI V/ ENTI PREVIDENZIALI E ASS.</t>
  </si>
  <si>
    <t>DEBITI V/ PERSONALE</t>
  </si>
  <si>
    <t>ALTRI DEBITI</t>
  </si>
  <si>
    <t>RATEI E RISCONTI PASSIVI</t>
  </si>
  <si>
    <t>COSTI TESSERAMENTO</t>
  </si>
  <si>
    <t>CONTRIBUTI PASSIVI</t>
  </si>
  <si>
    <t>ACQUISTO BENI E PRODOTTI</t>
  </si>
  <si>
    <t>COSTI PER SERVIZI</t>
  </si>
  <si>
    <t>RACCOLTE FONDI (max 2 eventi)</t>
  </si>
  <si>
    <t>GODIMENTO BENI DI TERZI</t>
  </si>
  <si>
    <t>COSTI DEL PERSONALE</t>
  </si>
  <si>
    <t>ONERI DIVERSI DI GESTIONE</t>
  </si>
  <si>
    <t>ONERI FINANZIARI</t>
  </si>
  <si>
    <t>ONERI STRAORDINARI</t>
  </si>
  <si>
    <t>ONERI TRIBUTARI</t>
  </si>
  <si>
    <t>ATTIVITA'</t>
  </si>
  <si>
    <t>PASSIVITA'</t>
  </si>
  <si>
    <t>RICAVI TESSERAMENTO</t>
  </si>
  <si>
    <t>CONTRIBUTI DA ENTI PUBBLICI</t>
  </si>
  <si>
    <t>CONTRIBUTI DA ENTI PRIVATI</t>
  </si>
  <si>
    <t>RICAVI ATTIVITA' DIRETTE ISTITUZIONALI</t>
  </si>
  <si>
    <t>RACCOLTE FONDI(max 2 eventi)</t>
  </si>
  <si>
    <t xml:space="preserve">ATTIVITA' IN CONVENZIONE CON P.A. </t>
  </si>
  <si>
    <t>RICAVI COMMERCIALI</t>
  </si>
  <si>
    <t>RIMANENZE FINALI</t>
  </si>
  <si>
    <t>PROVENTI VARI</t>
  </si>
  <si>
    <t>PROVENTI FINANZIARI</t>
  </si>
  <si>
    <t>PROVENTI STRAORDINARI</t>
  </si>
  <si>
    <t>TOTALE A PAREGGIO</t>
  </si>
  <si>
    <t xml:space="preserve">TOTALE A PAREGGIO </t>
  </si>
  <si>
    <t>AMMORTAMENTI E ACCANTONAMENTI</t>
  </si>
  <si>
    <t>Bilancio Consuntivo Esercizio  sociale 01/09/2021- 31/08/2022</t>
  </si>
  <si>
    <t>COMITATO REGIONALE FRIULI VENEZIA GIULIA  APS</t>
  </si>
  <si>
    <t>C.F 94019050304 P.IVA 01861340303</t>
  </si>
  <si>
    <t>VIA ROMA N. 38/6 - 33040 PRADAMANO 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</si>
</sst>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color indexed="10"/>
      <name val="Calibri"/>
      <family val="2"/>
    </font>
    <font>
      <b/>
      <sz val="14"/>
      <color indexed="8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1" applyFont="1" applyAlignment="1">
      <alignment wrapText="1"/>
    </xf>
    <xf numFmtId="49" fontId="5" fillId="2" borderId="0" xfId="1" applyNumberFormat="1" applyFont="1" applyFill="1" applyAlignment="1">
      <alignment wrapText="1"/>
    </xf>
    <xf numFmtId="49" fontId="5" fillId="2" borderId="1" xfId="1" applyNumberFormat="1" applyFont="1" applyFill="1" applyBorder="1" applyAlignment="1">
      <alignment wrapText="1"/>
    </xf>
    <xf numFmtId="0" fontId="4" fillId="0" borderId="2" xfId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49" fontId="5" fillId="2" borderId="2" xfId="1" applyNumberFormat="1" applyFont="1" applyFill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5" fillId="2" borderId="2" xfId="0" applyFont="1" applyFill="1" applyBorder="1"/>
    <xf numFmtId="0" fontId="0" fillId="2" borderId="2" xfId="0" applyFill="1" applyBorder="1"/>
    <xf numFmtId="0" fontId="0" fillId="0" borderId="2" xfId="0" applyBorder="1"/>
    <xf numFmtId="49" fontId="7" fillId="0" borderId="2" xfId="1" applyNumberFormat="1" applyFont="1" applyBorder="1" applyAlignment="1">
      <alignment wrapText="1"/>
    </xf>
    <xf numFmtId="0" fontId="7" fillId="0" borderId="2" xfId="1" applyFont="1" applyBorder="1" applyAlignment="1">
      <alignment wrapText="1"/>
    </xf>
    <xf numFmtId="0" fontId="8" fillId="0" borderId="2" xfId="0" applyFont="1" applyBorder="1"/>
    <xf numFmtId="0" fontId="5" fillId="2" borderId="0" xfId="1" applyFont="1" applyFill="1" applyAlignment="1">
      <alignment wrapText="1"/>
    </xf>
    <xf numFmtId="0" fontId="5" fillId="2" borderId="3" xfId="0" applyFont="1" applyFill="1" applyBorder="1"/>
    <xf numFmtId="0" fontId="0" fillId="2" borderId="3" xfId="0" applyFill="1" applyBorder="1"/>
    <xf numFmtId="0" fontId="5" fillId="2" borderId="0" xfId="0" applyFont="1" applyFill="1"/>
    <xf numFmtId="0" fontId="6" fillId="0" borderId="4" xfId="0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6" fillId="2" borderId="9" xfId="1" applyFont="1" applyFill="1" applyBorder="1" applyAlignment="1">
      <alignment wrapText="1"/>
    </xf>
    <xf numFmtId="0" fontId="6" fillId="0" borderId="10" xfId="0" applyFont="1" applyBorder="1"/>
    <xf numFmtId="0" fontId="2" fillId="0" borderId="10" xfId="0" applyFont="1" applyBorder="1"/>
    <xf numFmtId="0" fontId="6" fillId="2" borderId="11" xfId="1" applyFont="1" applyFill="1" applyBorder="1" applyAlignment="1">
      <alignment wrapText="1"/>
    </xf>
    <xf numFmtId="0" fontId="6" fillId="0" borderId="5" xfId="0" applyFont="1" applyBorder="1"/>
    <xf numFmtId="0" fontId="2" fillId="0" borderId="5" xfId="0" applyFont="1" applyBorder="1"/>
    <xf numFmtId="0" fontId="5" fillId="2" borderId="3" xfId="1" applyFont="1" applyFill="1" applyBorder="1" applyAlignment="1">
      <alignment wrapText="1"/>
    </xf>
    <xf numFmtId="0" fontId="6" fillId="2" borderId="12" xfId="1" applyFont="1" applyFill="1" applyBorder="1" applyAlignment="1">
      <alignment wrapText="1"/>
    </xf>
    <xf numFmtId="0" fontId="6" fillId="2" borderId="13" xfId="1" applyFont="1" applyFill="1" applyBorder="1" applyAlignment="1">
      <alignment wrapText="1"/>
    </xf>
    <xf numFmtId="49" fontId="10" fillId="0" borderId="2" xfId="1" applyNumberFormat="1" applyFont="1" applyBorder="1" applyAlignment="1">
      <alignment wrapText="1"/>
    </xf>
    <xf numFmtId="49" fontId="10" fillId="0" borderId="4" xfId="1" applyNumberFormat="1" applyFont="1" applyBorder="1" applyAlignment="1">
      <alignment wrapText="1"/>
    </xf>
    <xf numFmtId="0" fontId="7" fillId="2" borderId="2" xfId="0" applyFont="1" applyFill="1" applyBorder="1"/>
    <xf numFmtId="0" fontId="7" fillId="2" borderId="2" xfId="1" applyFont="1" applyFill="1" applyBorder="1" applyAlignment="1">
      <alignment wrapText="1"/>
    </xf>
    <xf numFmtId="0" fontId="7" fillId="2" borderId="3" xfId="0" applyFont="1" applyFill="1" applyBorder="1"/>
    <xf numFmtId="0" fontId="11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e" xfId="0" builtinId="0"/>
    <cellStyle name="Normale_Piano dei conti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</xdr:colOff>
      <xdr:row>0</xdr:row>
      <xdr:rowOff>111760</xdr:rowOff>
    </xdr:from>
    <xdr:to>
      <xdr:col>1</xdr:col>
      <xdr:colOff>873760</xdr:colOff>
      <xdr:row>4</xdr:row>
      <xdr:rowOff>50800</xdr:rowOff>
    </xdr:to>
    <xdr:pic>
      <xdr:nvPicPr>
        <xdr:cNvPr id="3" name="Immagine 2" descr="C:\Users\t.giacobbi\AppData\Local\Temp\logo uisp_aps_356.png">
          <a:extLst>
            <a:ext uri="{FF2B5EF4-FFF2-40B4-BE49-F238E27FC236}">
              <a16:creationId xmlns:a16="http://schemas.microsoft.com/office/drawing/2014/main" id="{193B6923-F95C-7047-9195-6E336B7309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" y="111760"/>
          <a:ext cx="1473200" cy="741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"/>
  <sheetViews>
    <sheetView tabSelected="1" zoomScale="125" zoomScaleNormal="125" workbookViewId="0">
      <selection activeCell="C48" sqref="C48"/>
    </sheetView>
  </sheetViews>
  <sheetFormatPr defaultColWidth="8.85546875" defaultRowHeight="15" x14ac:dyDescent="0.25"/>
  <cols>
    <col min="2" max="2" width="32.28515625" customWidth="1"/>
    <col min="3" max="5" width="10" customWidth="1"/>
    <col min="6" max="6" width="3.85546875" customWidth="1"/>
    <col min="8" max="8" width="32.28515625" customWidth="1"/>
    <col min="9" max="11" width="10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44" t="s">
        <v>118</v>
      </c>
      <c r="D2" s="44"/>
      <c r="E2" s="44"/>
      <c r="F2" s="44"/>
      <c r="G2" s="44"/>
      <c r="H2" s="44"/>
      <c r="I2" s="44"/>
      <c r="J2" s="44"/>
      <c r="K2" s="44"/>
    </row>
    <row r="3" spans="1:11" ht="15.75" x14ac:dyDescent="0.25">
      <c r="A3" s="1"/>
      <c r="B3" s="1"/>
      <c r="C3" s="44" t="s">
        <v>120</v>
      </c>
      <c r="D3" s="44"/>
      <c r="E3" s="44"/>
      <c r="F3" s="44"/>
      <c r="G3" s="44"/>
      <c r="H3" s="44"/>
      <c r="I3" s="44"/>
      <c r="J3" s="44"/>
      <c r="K3" s="44"/>
    </row>
    <row r="4" spans="1:11" ht="15.75" x14ac:dyDescent="0.25">
      <c r="A4" s="1"/>
      <c r="B4" s="1"/>
      <c r="C4" s="44" t="s">
        <v>119</v>
      </c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3">
      <c r="A7" s="46" t="s">
        <v>117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1" ht="15.75" thickBot="1" x14ac:dyDescent="0.3"/>
    <row r="10" spans="1:11" ht="21.75" thickBot="1" x14ac:dyDescent="0.4">
      <c r="B10" s="3"/>
      <c r="C10" s="3"/>
      <c r="D10" s="41" t="s">
        <v>0</v>
      </c>
      <c r="E10" s="42"/>
      <c r="F10" s="42"/>
      <c r="G10" s="42"/>
      <c r="H10" s="43"/>
    </row>
    <row r="11" spans="1:11" ht="42" customHeight="1" x14ac:dyDescent="0.35">
      <c r="A11" s="35" t="s">
        <v>1</v>
      </c>
      <c r="B11" s="10" t="s">
        <v>101</v>
      </c>
      <c r="C11" s="11"/>
      <c r="D11" s="24" t="s">
        <v>2</v>
      </c>
      <c r="E11" s="24" t="s">
        <v>3</v>
      </c>
      <c r="G11" s="36" t="s">
        <v>4</v>
      </c>
      <c r="H11" s="25" t="s">
        <v>102</v>
      </c>
      <c r="I11" s="11"/>
      <c r="J11" s="11" t="s">
        <v>2</v>
      </c>
      <c r="K11" s="11" t="s">
        <v>3</v>
      </c>
    </row>
    <row r="12" spans="1:11" x14ac:dyDescent="0.25">
      <c r="A12" s="12" t="s">
        <v>5</v>
      </c>
      <c r="B12" s="13" t="s">
        <v>65</v>
      </c>
      <c r="C12" s="14"/>
      <c r="D12" s="15">
        <v>0</v>
      </c>
      <c r="E12" s="15">
        <v>0</v>
      </c>
      <c r="F12" s="4"/>
      <c r="G12" s="12" t="s">
        <v>6</v>
      </c>
      <c r="H12" s="13" t="s">
        <v>77</v>
      </c>
      <c r="I12" s="16"/>
      <c r="J12" s="16">
        <v>38019.51</v>
      </c>
      <c r="K12" s="16">
        <v>42541.65</v>
      </c>
    </row>
    <row r="13" spans="1:11" x14ac:dyDescent="0.25">
      <c r="A13" s="12" t="s">
        <v>7</v>
      </c>
      <c r="B13" s="13" t="s">
        <v>66</v>
      </c>
      <c r="C13" s="14"/>
      <c r="D13" s="15">
        <f>10717.88-9595.11</f>
        <v>1122.7699999999986</v>
      </c>
      <c r="E13" s="15">
        <v>0</v>
      </c>
      <c r="F13" s="4"/>
      <c r="G13" s="17" t="s">
        <v>8</v>
      </c>
      <c r="H13" s="18" t="s">
        <v>78</v>
      </c>
      <c r="I13" s="19"/>
      <c r="J13" s="19">
        <v>0</v>
      </c>
      <c r="K13" s="19">
        <v>0</v>
      </c>
    </row>
    <row r="14" spans="1:11" x14ac:dyDescent="0.25">
      <c r="A14" s="12" t="s">
        <v>9</v>
      </c>
      <c r="B14" s="13" t="s">
        <v>67</v>
      </c>
      <c r="C14" s="14"/>
      <c r="D14" s="15">
        <v>1858.23</v>
      </c>
      <c r="E14" s="15">
        <v>1858.23</v>
      </c>
      <c r="F14" s="4"/>
      <c r="G14" s="12" t="s">
        <v>10</v>
      </c>
      <c r="H14" s="13" t="s">
        <v>79</v>
      </c>
      <c r="I14" s="16"/>
      <c r="J14" s="16">
        <v>31898.18</v>
      </c>
      <c r="K14" s="16">
        <v>28202.73</v>
      </c>
    </row>
    <row r="15" spans="1:11" x14ac:dyDescent="0.25">
      <c r="A15" s="12" t="s">
        <v>11</v>
      </c>
      <c r="B15" s="13" t="s">
        <v>68</v>
      </c>
      <c r="C15" s="14"/>
      <c r="D15" s="15">
        <v>0</v>
      </c>
      <c r="E15" s="15">
        <v>0</v>
      </c>
      <c r="F15" s="4"/>
      <c r="G15" s="12" t="s">
        <v>12</v>
      </c>
      <c r="H15" s="13" t="s">
        <v>80</v>
      </c>
      <c r="I15" s="16"/>
      <c r="J15" s="16">
        <v>0</v>
      </c>
      <c r="K15" s="16">
        <v>0</v>
      </c>
    </row>
    <row r="16" spans="1:11" x14ac:dyDescent="0.25">
      <c r="A16" s="12" t="s">
        <v>13</v>
      </c>
      <c r="B16" s="13" t="s">
        <v>69</v>
      </c>
      <c r="C16" s="14"/>
      <c r="D16" s="15">
        <v>0</v>
      </c>
      <c r="E16" s="15">
        <v>8191</v>
      </c>
      <c r="F16" s="4"/>
      <c r="G16" s="12" t="s">
        <v>14</v>
      </c>
      <c r="H16" s="13" t="s">
        <v>81</v>
      </c>
      <c r="I16" s="16"/>
      <c r="J16" s="16">
        <f>1508.68+4493.1</f>
        <v>6001.7800000000007</v>
      </c>
      <c r="K16" s="16">
        <v>12484.74</v>
      </c>
    </row>
    <row r="17" spans="1:11" x14ac:dyDescent="0.25">
      <c r="A17" s="12" t="s">
        <v>15</v>
      </c>
      <c r="B17" s="13" t="s">
        <v>70</v>
      </c>
      <c r="C17" s="14"/>
      <c r="D17" s="15">
        <v>0</v>
      </c>
      <c r="E17" s="15">
        <v>0</v>
      </c>
      <c r="F17" s="4"/>
      <c r="G17" s="12" t="s">
        <v>16</v>
      </c>
      <c r="H17" s="13" t="s">
        <v>82</v>
      </c>
      <c r="I17" s="16"/>
      <c r="J17" s="16">
        <v>0</v>
      </c>
      <c r="K17" s="16">
        <v>0</v>
      </c>
    </row>
    <row r="18" spans="1:11" x14ac:dyDescent="0.25">
      <c r="A18" s="12" t="s">
        <v>17</v>
      </c>
      <c r="B18" s="13" t="s">
        <v>71</v>
      </c>
      <c r="C18" s="14"/>
      <c r="D18" s="15">
        <f>3959.67+5355+2776.32+237.9+1127+1386.96+8831</f>
        <v>23673.85</v>
      </c>
      <c r="E18" s="15">
        <v>17429.22</v>
      </c>
      <c r="F18" s="4"/>
      <c r="G18" s="12" t="s">
        <v>18</v>
      </c>
      <c r="H18" s="13" t="s">
        <v>83</v>
      </c>
      <c r="I18" s="16"/>
      <c r="J18" s="16">
        <v>0</v>
      </c>
      <c r="K18" s="16">
        <v>0</v>
      </c>
    </row>
    <row r="19" spans="1:11" x14ac:dyDescent="0.25">
      <c r="A19" s="12" t="s">
        <v>19</v>
      </c>
      <c r="B19" s="13" t="s">
        <v>72</v>
      </c>
      <c r="C19" s="14"/>
      <c r="D19" s="15">
        <v>473.52</v>
      </c>
      <c r="E19" s="15">
        <v>383.01</v>
      </c>
      <c r="F19" s="4"/>
      <c r="G19" s="12" t="s">
        <v>20</v>
      </c>
      <c r="H19" s="13" t="s">
        <v>84</v>
      </c>
      <c r="I19" s="16"/>
      <c r="J19" s="16">
        <f>4902.57+850</f>
        <v>5752.57</v>
      </c>
      <c r="K19" s="16">
        <v>5220.8900000000003</v>
      </c>
    </row>
    <row r="20" spans="1:11" x14ac:dyDescent="0.25">
      <c r="A20" s="12" t="s">
        <v>63</v>
      </c>
      <c r="B20" s="13" t="s">
        <v>73</v>
      </c>
      <c r="C20" s="14"/>
      <c r="D20" s="15">
        <v>1064</v>
      </c>
      <c r="E20" s="15">
        <v>1065</v>
      </c>
      <c r="F20" s="4"/>
      <c r="G20" s="12" t="s">
        <v>22</v>
      </c>
      <c r="H20" s="13" t="s">
        <v>85</v>
      </c>
      <c r="I20" s="16"/>
      <c r="J20" s="16">
        <f>906.1-780</f>
        <v>126.10000000000002</v>
      </c>
      <c r="K20" s="16">
        <v>317.83999999999997</v>
      </c>
    </row>
    <row r="21" spans="1:11" ht="13.35" customHeight="1" x14ac:dyDescent="0.25">
      <c r="A21" s="12" t="s">
        <v>21</v>
      </c>
      <c r="B21" s="13" t="s">
        <v>74</v>
      </c>
      <c r="C21" s="14"/>
      <c r="D21" s="15">
        <v>3318.71</v>
      </c>
      <c r="E21" s="15">
        <v>1386.96</v>
      </c>
      <c r="F21" s="4"/>
      <c r="G21" s="12" t="s">
        <v>24</v>
      </c>
      <c r="H21" s="13" t="s">
        <v>86</v>
      </c>
      <c r="I21" s="16"/>
      <c r="J21" s="16">
        <v>780</v>
      </c>
      <c r="K21" s="16">
        <v>822</v>
      </c>
    </row>
    <row r="22" spans="1:11" x14ac:dyDescent="0.25">
      <c r="A22" s="12" t="s">
        <v>23</v>
      </c>
      <c r="B22" s="13" t="s">
        <v>75</v>
      </c>
      <c r="C22" s="14"/>
      <c r="D22" s="15">
        <v>61421.88</v>
      </c>
      <c r="E22" s="15">
        <v>62257.63</v>
      </c>
      <c r="F22" s="4"/>
      <c r="G22" s="12" t="s">
        <v>26</v>
      </c>
      <c r="H22" s="13" t="s">
        <v>87</v>
      </c>
      <c r="I22" s="16"/>
      <c r="J22" s="16">
        <v>0</v>
      </c>
      <c r="K22" s="16">
        <v>0</v>
      </c>
    </row>
    <row r="23" spans="1:11" x14ac:dyDescent="0.25">
      <c r="A23" s="12" t="s">
        <v>25</v>
      </c>
      <c r="B23" s="13" t="s">
        <v>76</v>
      </c>
      <c r="C23" s="14"/>
      <c r="D23" s="15">
        <v>0</v>
      </c>
      <c r="E23" s="15">
        <v>487.03</v>
      </c>
      <c r="F23" s="4"/>
      <c r="G23" s="12" t="s">
        <v>27</v>
      </c>
      <c r="H23" s="13" t="s">
        <v>88</v>
      </c>
      <c r="I23" s="16"/>
      <c r="J23" s="16">
        <v>500</v>
      </c>
      <c r="K23" s="16">
        <v>1000</v>
      </c>
    </row>
    <row r="24" spans="1:11" x14ac:dyDescent="0.25">
      <c r="A24" s="9"/>
      <c r="B24" s="20"/>
      <c r="C24" s="23"/>
      <c r="D24" s="4"/>
      <c r="E24" s="4"/>
      <c r="F24" s="4"/>
      <c r="G24" s="12" t="s">
        <v>28</v>
      </c>
      <c r="H24" s="13" t="s">
        <v>89</v>
      </c>
      <c r="I24" s="16"/>
      <c r="J24" s="16">
        <v>11063.79</v>
      </c>
      <c r="K24" s="16">
        <v>6990.37</v>
      </c>
    </row>
    <row r="25" spans="1:11" ht="15.75" thickBot="1" x14ac:dyDescent="0.3">
      <c r="A25" s="8"/>
      <c r="B25" s="20"/>
      <c r="C25" s="23"/>
      <c r="D25" s="4"/>
      <c r="E25" s="4"/>
      <c r="F25" s="4"/>
      <c r="G25" s="8"/>
      <c r="H25" s="20"/>
    </row>
    <row r="26" spans="1:11" ht="18.75" customHeight="1" thickBot="1" x14ac:dyDescent="0.3">
      <c r="B26" s="29" t="s">
        <v>29</v>
      </c>
      <c r="C26" s="30"/>
      <c r="D26" s="31">
        <f>SUM(D12:D23)</f>
        <v>92932.959999999992</v>
      </c>
      <c r="E26" s="31">
        <f>SUM(E12:E23)</f>
        <v>93058.079999999987</v>
      </c>
      <c r="H26" s="26" t="s">
        <v>30</v>
      </c>
      <c r="I26" s="27"/>
      <c r="J26" s="28">
        <f>SUM(J12:J24)</f>
        <v>94141.930000000022</v>
      </c>
      <c r="K26" s="28">
        <f>SUM(K12:K24)</f>
        <v>97580.22</v>
      </c>
    </row>
    <row r="27" spans="1:11" ht="18.75" customHeight="1" thickBot="1" x14ac:dyDescent="0.3">
      <c r="B27" s="34" t="s">
        <v>62</v>
      </c>
      <c r="C27" s="30"/>
      <c r="D27" s="31">
        <f>J26-D26</f>
        <v>1208.9700000000303</v>
      </c>
      <c r="E27" s="31">
        <f>K26-E26</f>
        <v>4522.140000000014</v>
      </c>
      <c r="H27" s="34" t="s">
        <v>61</v>
      </c>
      <c r="I27" s="30"/>
      <c r="J27" s="31"/>
      <c r="K27" s="31"/>
    </row>
    <row r="28" spans="1:11" ht="18.75" customHeight="1" thickBot="1" x14ac:dyDescent="0.3">
      <c r="B28" s="33" t="s">
        <v>114</v>
      </c>
      <c r="C28" s="30"/>
      <c r="D28" s="31">
        <f>SUM(D26:D27)</f>
        <v>94141.930000000022</v>
      </c>
      <c r="E28" s="31">
        <f>SUM(E26:E27)</f>
        <v>97580.22</v>
      </c>
      <c r="H28" s="33" t="s">
        <v>114</v>
      </c>
      <c r="I28" s="30"/>
      <c r="J28" s="28">
        <f>SUM(J26:J27)</f>
        <v>94141.930000000022</v>
      </c>
      <c r="K28" s="28">
        <f>SUM(K26:K27)</f>
        <v>97580.22</v>
      </c>
    </row>
    <row r="29" spans="1:11" x14ac:dyDescent="0.25">
      <c r="C29" s="5"/>
    </row>
    <row r="30" spans="1:11" ht="15.75" thickBot="1" x14ac:dyDescent="0.3">
      <c r="C30" s="5"/>
    </row>
    <row r="31" spans="1:11" s="4" customFormat="1" ht="21.75" thickBot="1" x14ac:dyDescent="0.4">
      <c r="A31"/>
      <c r="B31"/>
      <c r="C31" s="5"/>
      <c r="D31" s="41" t="s">
        <v>31</v>
      </c>
      <c r="E31" s="42"/>
      <c r="F31" s="42"/>
      <c r="G31" s="42"/>
      <c r="H31" s="43"/>
      <c r="I31"/>
      <c r="J31"/>
      <c r="K31"/>
    </row>
    <row r="32" spans="1:11" s="4" customFormat="1" ht="27.75" x14ac:dyDescent="0.35">
      <c r="A32" s="35" t="s">
        <v>32</v>
      </c>
      <c r="B32" s="10" t="s">
        <v>33</v>
      </c>
      <c r="C32" s="11" t="s">
        <v>34</v>
      </c>
      <c r="D32" s="24" t="s">
        <v>2</v>
      </c>
      <c r="E32" s="24" t="s">
        <v>3</v>
      </c>
      <c r="F32"/>
      <c r="G32" s="36" t="s">
        <v>35</v>
      </c>
      <c r="H32" s="25" t="s">
        <v>36</v>
      </c>
      <c r="I32" s="11" t="s">
        <v>34</v>
      </c>
      <c r="J32" s="11" t="s">
        <v>2</v>
      </c>
      <c r="K32" s="11" t="s">
        <v>3</v>
      </c>
    </row>
    <row r="33" spans="1:11" s="4" customFormat="1" x14ac:dyDescent="0.25">
      <c r="A33" s="12" t="s">
        <v>37</v>
      </c>
      <c r="B33" s="13" t="s">
        <v>90</v>
      </c>
      <c r="C33" s="37">
        <v>0</v>
      </c>
      <c r="D33" s="15">
        <v>0</v>
      </c>
      <c r="E33" s="15">
        <v>0</v>
      </c>
      <c r="G33" s="12" t="s">
        <v>38</v>
      </c>
      <c r="H33" s="13" t="s">
        <v>103</v>
      </c>
      <c r="I33" s="15">
        <v>40000</v>
      </c>
      <c r="J33" s="15">
        <v>37749.86</v>
      </c>
      <c r="K33" s="15">
        <v>29745.35</v>
      </c>
    </row>
    <row r="34" spans="1:11" s="4" customFormat="1" ht="13.35" customHeight="1" x14ac:dyDescent="0.25">
      <c r="A34" s="12" t="s">
        <v>39</v>
      </c>
      <c r="B34" s="13" t="s">
        <v>91</v>
      </c>
      <c r="C34" s="37">
        <v>6000</v>
      </c>
      <c r="D34" s="15">
        <v>3959.67</v>
      </c>
      <c r="E34" s="15">
        <v>7528.51</v>
      </c>
      <c r="G34" s="12" t="s">
        <v>40</v>
      </c>
      <c r="H34" s="13" t="s">
        <v>104</v>
      </c>
      <c r="I34" s="15">
        <v>17300</v>
      </c>
      <c r="J34" s="15">
        <v>26640.67</v>
      </c>
      <c r="K34" s="15">
        <v>18755</v>
      </c>
    </row>
    <row r="35" spans="1:11" s="4" customFormat="1" x14ac:dyDescent="0.25">
      <c r="A35" s="12" t="s">
        <v>41</v>
      </c>
      <c r="B35" s="13" t="s">
        <v>92</v>
      </c>
      <c r="C35" s="37">
        <v>800</v>
      </c>
      <c r="D35" s="15">
        <v>936.63</v>
      </c>
      <c r="E35" s="15">
        <v>655.63</v>
      </c>
      <c r="G35" s="12" t="s">
        <v>42</v>
      </c>
      <c r="H35" s="13" t="s">
        <v>105</v>
      </c>
      <c r="I35" s="15">
        <v>6000</v>
      </c>
      <c r="J35" s="15">
        <f>3959.67</f>
        <v>3959.67</v>
      </c>
      <c r="K35" s="15">
        <v>7528.51</v>
      </c>
    </row>
    <row r="36" spans="1:11" s="4" customFormat="1" x14ac:dyDescent="0.25">
      <c r="A36" s="12" t="s">
        <v>43</v>
      </c>
      <c r="B36" s="13" t="s">
        <v>93</v>
      </c>
      <c r="C36" s="37">
        <f>11265-800-5300+5200</f>
        <v>10365</v>
      </c>
      <c r="D36" s="15">
        <f>12696.27-936.63-3914.14+4979.68</f>
        <v>12825.180000000002</v>
      </c>
      <c r="E36" s="15">
        <f>12020.44-5526.4-655.63+3803.31</f>
        <v>9641.7200000000012</v>
      </c>
      <c r="G36" s="12" t="s">
        <v>44</v>
      </c>
      <c r="H36" s="13" t="s">
        <v>106</v>
      </c>
      <c r="I36" s="15">
        <f>3600+500+2500+12000+17500</f>
        <v>36100</v>
      </c>
      <c r="J36" s="15">
        <f>18423+3204.14-1304.14+2202.53-136.53+6000</f>
        <v>28389</v>
      </c>
      <c r="K36" s="15">
        <f>2475+3022+640+9947-2741</f>
        <v>13343</v>
      </c>
    </row>
    <row r="37" spans="1:11" s="4" customFormat="1" x14ac:dyDescent="0.25">
      <c r="A37" s="12" t="s">
        <v>45</v>
      </c>
      <c r="B37" s="13" t="s">
        <v>94</v>
      </c>
      <c r="C37" s="37">
        <v>0</v>
      </c>
      <c r="D37" s="15">
        <v>0</v>
      </c>
      <c r="E37" s="15">
        <v>0</v>
      </c>
      <c r="G37" s="12" t="s">
        <v>64</v>
      </c>
      <c r="H37" s="13" t="s">
        <v>107</v>
      </c>
      <c r="I37" s="15">
        <v>0</v>
      </c>
      <c r="J37" s="15">
        <v>0</v>
      </c>
      <c r="K37" s="15">
        <v>0</v>
      </c>
    </row>
    <row r="38" spans="1:11" s="4" customFormat="1" x14ac:dyDescent="0.25">
      <c r="A38" s="12" t="s">
        <v>47</v>
      </c>
      <c r="B38" s="13" t="s">
        <v>95</v>
      </c>
      <c r="C38" s="37">
        <v>5300</v>
      </c>
      <c r="D38" s="15">
        <v>3914.14</v>
      </c>
      <c r="E38" s="15">
        <v>5526.4</v>
      </c>
      <c r="G38" s="12" t="s">
        <v>46</v>
      </c>
      <c r="H38" s="13" t="s">
        <v>108</v>
      </c>
      <c r="I38" s="15">
        <v>0</v>
      </c>
      <c r="J38" s="15">
        <v>0</v>
      </c>
      <c r="K38" s="15">
        <v>0</v>
      </c>
    </row>
    <row r="39" spans="1:11" s="4" customFormat="1" x14ac:dyDescent="0.25">
      <c r="A39" s="12" t="s">
        <v>49</v>
      </c>
      <c r="B39" s="13" t="s">
        <v>96</v>
      </c>
      <c r="C39" s="38">
        <v>40000</v>
      </c>
      <c r="D39" s="15">
        <v>38518.22</v>
      </c>
      <c r="E39" s="15">
        <v>39308.910000000003</v>
      </c>
      <c r="G39" s="12" t="s">
        <v>48</v>
      </c>
      <c r="H39" s="13" t="s">
        <v>109</v>
      </c>
      <c r="I39" s="15">
        <v>0</v>
      </c>
      <c r="J39" s="15">
        <v>1440.67</v>
      </c>
      <c r="K39" s="15">
        <v>2741</v>
      </c>
    </row>
    <row r="40" spans="1:11" s="4" customFormat="1" x14ac:dyDescent="0.25">
      <c r="A40" s="12" t="s">
        <v>51</v>
      </c>
      <c r="B40" s="13" t="s">
        <v>116</v>
      </c>
      <c r="C40" s="37">
        <v>0</v>
      </c>
      <c r="D40" s="15">
        <v>0</v>
      </c>
      <c r="E40" s="15">
        <v>148.34</v>
      </c>
      <c r="G40" s="12" t="s">
        <v>50</v>
      </c>
      <c r="H40" s="13" t="s">
        <v>110</v>
      </c>
      <c r="I40" s="15">
        <v>0</v>
      </c>
      <c r="J40" s="15">
        <v>0</v>
      </c>
      <c r="K40" s="15">
        <v>0</v>
      </c>
    </row>
    <row r="41" spans="1:11" s="4" customFormat="1" x14ac:dyDescent="0.25">
      <c r="A41" s="12" t="s">
        <v>53</v>
      </c>
      <c r="B41" s="13" t="s">
        <v>97</v>
      </c>
      <c r="C41" s="37">
        <f>10450+8700+16300</f>
        <v>35450</v>
      </c>
      <c r="D41" s="15">
        <f>9895.65+13057.53+16179.67</f>
        <v>39132.85</v>
      </c>
      <c r="E41" s="15">
        <f>4282.67+779.8+7366.19</f>
        <v>12428.66</v>
      </c>
      <c r="G41" s="12" t="s">
        <v>52</v>
      </c>
      <c r="H41" s="13" t="s">
        <v>111</v>
      </c>
      <c r="I41" s="15">
        <v>500</v>
      </c>
      <c r="J41" s="15">
        <v>473.52</v>
      </c>
      <c r="K41" s="15">
        <v>383.01</v>
      </c>
    </row>
    <row r="42" spans="1:11" x14ac:dyDescent="0.25">
      <c r="A42" s="12" t="s">
        <v>55</v>
      </c>
      <c r="B42" s="13" t="s">
        <v>98</v>
      </c>
      <c r="C42" s="37">
        <v>285</v>
      </c>
      <c r="D42" s="15">
        <v>76.12</v>
      </c>
      <c r="E42" s="15">
        <v>62.9</v>
      </c>
      <c r="F42" s="4"/>
      <c r="G42" s="12" t="s">
        <v>54</v>
      </c>
      <c r="H42" s="13" t="s">
        <v>112</v>
      </c>
      <c r="I42" s="15">
        <v>100</v>
      </c>
      <c r="J42" s="15">
        <v>0</v>
      </c>
      <c r="K42" s="15">
        <v>0.98</v>
      </c>
    </row>
    <row r="43" spans="1:11" x14ac:dyDescent="0.25">
      <c r="A43" s="12" t="s">
        <v>57</v>
      </c>
      <c r="B43" s="13" t="s">
        <v>99</v>
      </c>
      <c r="C43" s="37">
        <v>0</v>
      </c>
      <c r="D43" s="15">
        <v>85.03</v>
      </c>
      <c r="E43" s="15">
        <v>2315.7399999999998</v>
      </c>
      <c r="F43" s="4"/>
      <c r="G43" s="12" t="s">
        <v>56</v>
      </c>
      <c r="H43" s="13" t="s">
        <v>113</v>
      </c>
      <c r="I43" s="15">
        <v>0</v>
      </c>
      <c r="J43" s="15">
        <v>697.48</v>
      </c>
      <c r="K43" s="15">
        <v>1797.7</v>
      </c>
    </row>
    <row r="44" spans="1:11" ht="15.75" thickBot="1" x14ac:dyDescent="0.3">
      <c r="A44" s="12" t="s">
        <v>58</v>
      </c>
      <c r="B44" s="32" t="s">
        <v>100</v>
      </c>
      <c r="C44" s="39">
        <v>1800</v>
      </c>
      <c r="D44" s="22">
        <v>1112</v>
      </c>
      <c r="E44" s="22">
        <v>1199.8800000000001</v>
      </c>
      <c r="G44" s="12"/>
      <c r="H44" s="32"/>
      <c r="I44" s="21"/>
      <c r="J44" s="22"/>
      <c r="K44" s="22"/>
    </row>
    <row r="45" spans="1:11" ht="15.75" thickBot="1" x14ac:dyDescent="0.3">
      <c r="B45" s="29" t="s">
        <v>59</v>
      </c>
      <c r="C45" s="40">
        <f>SUM(C33:C44)</f>
        <v>100000</v>
      </c>
      <c r="D45" s="31">
        <f>SUM(D33:D44)</f>
        <v>100559.84</v>
      </c>
      <c r="E45" s="31">
        <f>SUM(E33:E44)</f>
        <v>78816.69</v>
      </c>
      <c r="H45" s="29" t="s">
        <v>60</v>
      </c>
      <c r="I45" s="30">
        <f>SUM(I33:I44)</f>
        <v>100000</v>
      </c>
      <c r="J45" s="31">
        <f>SUM(J33:J44)</f>
        <v>99350.87</v>
      </c>
      <c r="K45" s="31">
        <f>SUM(K33:K43)</f>
        <v>74294.549999999988</v>
      </c>
    </row>
    <row r="46" spans="1:11" ht="15.75" thickBot="1" x14ac:dyDescent="0.3">
      <c r="B46" s="34" t="s">
        <v>61</v>
      </c>
      <c r="C46" s="30"/>
      <c r="D46" s="31"/>
      <c r="E46" s="31"/>
      <c r="H46" s="34" t="s">
        <v>62</v>
      </c>
      <c r="I46" s="30"/>
      <c r="J46" s="31">
        <f>D45-J45</f>
        <v>1208.9700000000012</v>
      </c>
      <c r="K46" s="31">
        <f>E45-K45</f>
        <v>4522.140000000014</v>
      </c>
    </row>
    <row r="47" spans="1:11" ht="15.75" thickBot="1" x14ac:dyDescent="0.3">
      <c r="B47" s="33" t="s">
        <v>114</v>
      </c>
      <c r="C47" s="30">
        <f>SUM(C45:C46)</f>
        <v>100000</v>
      </c>
      <c r="D47" s="31">
        <f>SUM(D45:D46)</f>
        <v>100559.84</v>
      </c>
      <c r="E47" s="31">
        <f>SUM(E45:E46)</f>
        <v>78816.69</v>
      </c>
      <c r="H47" s="33" t="s">
        <v>115</v>
      </c>
      <c r="I47" s="30">
        <f>SUM(I45:I46)</f>
        <v>100000</v>
      </c>
      <c r="J47" s="31">
        <f>SUM(J45:J46)</f>
        <v>100559.84</v>
      </c>
      <c r="K47" s="31">
        <f>SUM(K45:K46)</f>
        <v>78816.69</v>
      </c>
    </row>
    <row r="48" spans="1:11" x14ac:dyDescent="0.25">
      <c r="C48" s="5"/>
    </row>
    <row r="49" spans="3:8" x14ac:dyDescent="0.25">
      <c r="C49" s="5"/>
    </row>
    <row r="50" spans="3:8" x14ac:dyDescent="0.25">
      <c r="C50" s="5"/>
    </row>
    <row r="51" spans="3:8" x14ac:dyDescent="0.25">
      <c r="C51" s="5"/>
    </row>
    <row r="52" spans="3:8" x14ac:dyDescent="0.25">
      <c r="C52" s="5"/>
    </row>
    <row r="53" spans="3:8" x14ac:dyDescent="0.25">
      <c r="C53" s="5"/>
    </row>
    <row r="54" spans="3:8" x14ac:dyDescent="0.25">
      <c r="C54" s="5"/>
    </row>
    <row r="55" spans="3:8" x14ac:dyDescent="0.25">
      <c r="C55" s="5"/>
      <c r="G55" s="5"/>
      <c r="H55" s="6"/>
    </row>
    <row r="56" spans="3:8" x14ac:dyDescent="0.25">
      <c r="C56" s="5"/>
      <c r="G56" s="5"/>
      <c r="H56" s="6"/>
    </row>
    <row r="57" spans="3:8" x14ac:dyDescent="0.25">
      <c r="C57" s="5"/>
      <c r="G57" s="5"/>
      <c r="H57" s="6"/>
    </row>
    <row r="58" spans="3:8" x14ac:dyDescent="0.25">
      <c r="C58" s="5"/>
      <c r="G58" s="5"/>
      <c r="H58" s="6"/>
    </row>
    <row r="59" spans="3:8" x14ac:dyDescent="0.25">
      <c r="C59" s="5"/>
      <c r="G59" s="5"/>
      <c r="H59" s="6"/>
    </row>
    <row r="60" spans="3:8" x14ac:dyDescent="0.25">
      <c r="C60" s="5"/>
      <c r="G60" s="5"/>
      <c r="H60" s="6"/>
    </row>
    <row r="61" spans="3:8" x14ac:dyDescent="0.25">
      <c r="C61" s="5"/>
      <c r="G61" s="5"/>
      <c r="H61" s="6"/>
    </row>
    <row r="62" spans="3:8" x14ac:dyDescent="0.25">
      <c r="C62" s="5"/>
      <c r="G62" s="5"/>
      <c r="H62" s="6"/>
    </row>
    <row r="63" spans="3:8" x14ac:dyDescent="0.25">
      <c r="C63" s="5"/>
      <c r="G63" s="5"/>
      <c r="H63" s="6"/>
    </row>
    <row r="64" spans="3:8" x14ac:dyDescent="0.25">
      <c r="C64" s="5"/>
      <c r="G64" s="5"/>
      <c r="H64" s="6"/>
    </row>
    <row r="65" spans="3:8" x14ac:dyDescent="0.25">
      <c r="C65" s="5"/>
      <c r="G65" s="5"/>
      <c r="H65" s="6"/>
    </row>
    <row r="66" spans="3:8" x14ac:dyDescent="0.25">
      <c r="C66" s="5"/>
      <c r="G66" s="5"/>
      <c r="H66" s="6"/>
    </row>
    <row r="67" spans="3:8" x14ac:dyDescent="0.25">
      <c r="C67" s="5"/>
      <c r="G67" s="5"/>
      <c r="H67" s="6"/>
    </row>
    <row r="68" spans="3:8" x14ac:dyDescent="0.25">
      <c r="C68" s="5"/>
      <c r="G68" s="5"/>
      <c r="H68" s="6"/>
    </row>
    <row r="69" spans="3:8" x14ac:dyDescent="0.25">
      <c r="C69" s="5"/>
      <c r="G69" s="5"/>
      <c r="H69" s="6"/>
    </row>
    <row r="70" spans="3:8" x14ac:dyDescent="0.25">
      <c r="C70" s="5"/>
      <c r="G70" s="5"/>
      <c r="H70" s="6"/>
    </row>
    <row r="71" spans="3:8" x14ac:dyDescent="0.25">
      <c r="C71" s="5"/>
      <c r="G71" s="5"/>
      <c r="H71" s="6"/>
    </row>
    <row r="72" spans="3:8" x14ac:dyDescent="0.25">
      <c r="C72" s="5"/>
      <c r="G72" s="5"/>
      <c r="H72" s="6"/>
    </row>
    <row r="73" spans="3:8" x14ac:dyDescent="0.25">
      <c r="C73" s="5"/>
      <c r="G73" s="5"/>
      <c r="H73" s="6"/>
    </row>
    <row r="74" spans="3:8" x14ac:dyDescent="0.25">
      <c r="C74" s="5"/>
      <c r="G74" s="5"/>
      <c r="H74" s="6"/>
    </row>
    <row r="75" spans="3:8" x14ac:dyDescent="0.25">
      <c r="C75" s="5"/>
      <c r="G75" s="5"/>
      <c r="H75" s="6"/>
    </row>
    <row r="76" spans="3:8" x14ac:dyDescent="0.25">
      <c r="C76" s="5"/>
      <c r="G76" s="5"/>
      <c r="H76" s="6"/>
    </row>
    <row r="77" spans="3:8" x14ac:dyDescent="0.25">
      <c r="C77" s="5"/>
      <c r="G77" s="5"/>
      <c r="H77" s="6"/>
    </row>
    <row r="78" spans="3:8" x14ac:dyDescent="0.25">
      <c r="C78" s="5"/>
      <c r="G78" s="5"/>
      <c r="H78" s="6"/>
    </row>
    <row r="79" spans="3:8" x14ac:dyDescent="0.25">
      <c r="C79" s="5"/>
      <c r="G79" s="5"/>
      <c r="H79" s="6"/>
    </row>
    <row r="80" spans="3:8" x14ac:dyDescent="0.25">
      <c r="C80" s="5"/>
      <c r="G80" s="5"/>
      <c r="H80" s="6"/>
    </row>
    <row r="81" spans="3:8" x14ac:dyDescent="0.25">
      <c r="C81" s="5"/>
      <c r="G81" s="5"/>
      <c r="H81" s="6"/>
    </row>
    <row r="82" spans="3:8" x14ac:dyDescent="0.25">
      <c r="C82" s="7"/>
      <c r="G82" s="5"/>
      <c r="H82" s="6"/>
    </row>
    <row r="83" spans="3:8" x14ac:dyDescent="0.25">
      <c r="C83" s="5"/>
      <c r="G83" s="5"/>
      <c r="H83" s="6"/>
    </row>
    <row r="84" spans="3:8" x14ac:dyDescent="0.25">
      <c r="C84" s="5"/>
      <c r="G84" s="5"/>
      <c r="H84" s="6"/>
    </row>
    <row r="85" spans="3:8" x14ac:dyDescent="0.25">
      <c r="C85" s="5"/>
      <c r="G85" s="5"/>
      <c r="H85" s="6"/>
    </row>
    <row r="86" spans="3:8" x14ac:dyDescent="0.25">
      <c r="C86" s="5"/>
      <c r="G86" s="5"/>
      <c r="H86" s="6"/>
    </row>
    <row r="87" spans="3:8" x14ac:dyDescent="0.25">
      <c r="C87" s="5"/>
      <c r="G87" s="5"/>
      <c r="H87" s="6"/>
    </row>
    <row r="88" spans="3:8" x14ac:dyDescent="0.25">
      <c r="C88" s="5"/>
    </row>
    <row r="89" spans="3:8" x14ac:dyDescent="0.25">
      <c r="C89" s="5"/>
    </row>
    <row r="90" spans="3:8" x14ac:dyDescent="0.25">
      <c r="C90" s="5"/>
    </row>
    <row r="91" spans="3:8" x14ac:dyDescent="0.25">
      <c r="C91" s="5"/>
    </row>
    <row r="92" spans="3:8" x14ac:dyDescent="0.25">
      <c r="C92" s="5"/>
    </row>
    <row r="93" spans="3:8" x14ac:dyDescent="0.25">
      <c r="C93" s="5"/>
    </row>
    <row r="94" spans="3:8" x14ac:dyDescent="0.25">
      <c r="C94" s="5"/>
    </row>
    <row r="95" spans="3:8" x14ac:dyDescent="0.25">
      <c r="C95" s="5"/>
    </row>
    <row r="96" spans="3:8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</sheetData>
  <sheetProtection selectLockedCells="1" selectUnlockedCells="1"/>
  <mergeCells count="7">
    <mergeCell ref="D31:H31"/>
    <mergeCell ref="C2:K2"/>
    <mergeCell ref="C3:K3"/>
    <mergeCell ref="C4:K4"/>
    <mergeCell ref="A5:K5"/>
    <mergeCell ref="A7:K7"/>
    <mergeCell ref="D10:H10"/>
  </mergeCells>
  <printOptions horizontalCentered="1"/>
  <pageMargins left="0.39374999999999999" right="0.31527777777777777" top="0.39374999999999999" bottom="0.43333333333333335" header="0.51180555555555551" footer="0.51180555555555551"/>
  <pageSetup paperSize="9" scale="73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CONSUNTIVO</vt:lpstr>
      <vt:lpstr>CONSUNTIVO!Area_stampa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Monica Moro</cp:lastModifiedBy>
  <cp:lastPrinted>2014-07-24T15:14:54Z</cp:lastPrinted>
  <dcterms:created xsi:type="dcterms:W3CDTF">2014-06-13T14:29:25Z</dcterms:created>
  <dcterms:modified xsi:type="dcterms:W3CDTF">2023-05-04T13:00:48Z</dcterms:modified>
</cp:coreProperties>
</file>