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bertof\Desktop\UISP\Torneo Scolastico\"/>
    </mc:Choice>
  </mc:AlternateContent>
  <xr:revisionPtr revIDLastSave="0" documentId="13_ncr:1_{E6F7ED7D-96C4-46B8-A6F0-06620D34C40E}" xr6:coauthVersionLast="47" xr6:coauthVersionMax="47" xr10:uidLastSave="{00000000-0000-0000-0000-000000000000}"/>
  <bookViews>
    <workbookView xWindow="-120" yWindow="-120" windowWidth="29040" windowHeight="15720" tabRatio="604" xr2:uid="{00000000-000D-0000-FFFF-FFFF00000000}"/>
  </bookViews>
  <sheets>
    <sheet name="DISATL" sheetId="2" r:id="rId1"/>
    <sheet name="aggiornamenti" sheetId="1" state="hidden" r:id="rId2"/>
    <sheet name="Istruzioni" sheetId="3" r:id="rId3"/>
  </sheets>
  <definedNames>
    <definedName name="_xlnm._FilterDatabase" localSheetId="0" hidden="1">DISATL!$J$16:$BH$16</definedName>
    <definedName name="_xlnm.Print_Area" localSheetId="0">DISATL!$K$2:$BD$51</definedName>
    <definedName name="_xlnm.Print_Area" localSheetId="2">Istruzioni!$A$1:$J$159</definedName>
    <definedName name="calendario_scolastico_1" localSheetId="1">aggiornamenti!$A$1:$J$71</definedName>
  </definedNames>
  <calcPr calcId="191029"/>
</workbook>
</file>

<file path=xl/calcChain.xml><?xml version="1.0" encoding="utf-8"?>
<calcChain xmlns="http://schemas.openxmlformats.org/spreadsheetml/2006/main">
  <c r="BG9" i="2" l="1"/>
  <c r="Q11" i="2"/>
  <c r="AM11" i="2" s="1"/>
  <c r="Y12" i="2" l="1"/>
  <c r="Q12" i="2"/>
  <c r="AM12" i="2"/>
  <c r="AU40" i="2" l="1"/>
  <c r="AM40" i="2"/>
  <c r="Q40" i="2"/>
  <c r="O40" i="2"/>
  <c r="M40" i="2"/>
  <c r="AU39" i="2"/>
  <c r="AM39" i="2"/>
  <c r="Q39" i="2"/>
  <c r="O39" i="2"/>
  <c r="M39" i="2"/>
  <c r="BS50" i="2" l="1"/>
  <c r="BS51" i="2"/>
  <c r="BS52" i="2"/>
  <c r="BS53" i="2"/>
  <c r="BS54" i="2"/>
  <c r="BS55" i="2"/>
  <c r="BS56" i="2"/>
  <c r="BS57" i="2"/>
  <c r="BS58" i="2"/>
  <c r="BS59" i="2"/>
  <c r="BS60" i="2"/>
  <c r="BH61" i="2"/>
  <c r="BI58" i="2" l="1"/>
  <c r="BJ58" i="2"/>
  <c r="BK58" i="2"/>
  <c r="BL58" i="2"/>
  <c r="BM58" i="2"/>
  <c r="BO58" i="2"/>
  <c r="BI59" i="2"/>
  <c r="BJ59" i="2"/>
  <c r="BK59" i="2"/>
  <c r="BL59" i="2"/>
  <c r="BM59" i="2"/>
  <c r="BO59" i="2"/>
  <c r="BI60" i="2"/>
  <c r="BJ60" i="2"/>
  <c r="BK60" i="2"/>
  <c r="BL60" i="2"/>
  <c r="BM60" i="2"/>
  <c r="BO60" i="2"/>
  <c r="BT60" i="2" l="1"/>
  <c r="BV60" i="2"/>
  <c r="BH60" i="2"/>
  <c r="BQ60" i="2"/>
  <c r="BU60" i="2"/>
  <c r="BR60" i="2"/>
  <c r="BR59" i="2"/>
  <c r="BT59" i="2"/>
  <c r="BV59" i="2"/>
  <c r="BQ59" i="2"/>
  <c r="BU59" i="2"/>
  <c r="BH58" i="2"/>
  <c r="BR58" i="2"/>
  <c r="BT58" i="2"/>
  <c r="BV58" i="2"/>
  <c r="BQ58" i="2"/>
  <c r="BU58" i="2"/>
  <c r="BH59" i="2"/>
  <c r="BI64" i="2" l="1"/>
  <c r="BJ64" i="2"/>
  <c r="BL64" i="2"/>
  <c r="BM64" i="2"/>
  <c r="BO67" i="2"/>
  <c r="BH67" i="2" s="1"/>
  <c r="BO66" i="2"/>
  <c r="BP66" i="2" s="1"/>
  <c r="BO65" i="2"/>
  <c r="BR65" i="2" s="1"/>
  <c r="BO64" i="2"/>
  <c r="BR64" i="2" s="1"/>
  <c r="BL65" i="2"/>
  <c r="BM65" i="2"/>
  <c r="BL66" i="2"/>
  <c r="BM66" i="2"/>
  <c r="BL67" i="2"/>
  <c r="BM67" i="2"/>
  <c r="BK67" i="2"/>
  <c r="BJ67" i="2"/>
  <c r="BI67" i="2"/>
  <c r="BK66" i="2"/>
  <c r="BJ66" i="2"/>
  <c r="BI66" i="2"/>
  <c r="BK65" i="2"/>
  <c r="BJ65" i="2"/>
  <c r="BI65" i="2"/>
  <c r="BH66" i="2" l="1"/>
  <c r="BQ66" i="2"/>
  <c r="BQ65" i="2"/>
  <c r="BH65" i="2"/>
  <c r="BP65" i="2"/>
  <c r="BQ64" i="2"/>
  <c r="BP64" i="2"/>
  <c r="BH64" i="2"/>
  <c r="AW47" i="2" s="1"/>
  <c r="BQ67" i="2"/>
  <c r="BP67" i="2"/>
  <c r="BR67" i="2"/>
  <c r="BR66" i="2"/>
  <c r="BK51" i="2"/>
  <c r="BK52" i="2"/>
  <c r="BK53" i="2"/>
  <c r="BK54" i="2"/>
  <c r="BK55" i="2"/>
  <c r="BK56" i="2"/>
  <c r="BK57" i="2"/>
  <c r="BK50" i="2"/>
  <c r="BL50" i="2"/>
  <c r="BL3" i="2"/>
  <c r="BM3" i="2" s="1"/>
  <c r="AM47" i="2" l="1"/>
  <c r="S47" i="2"/>
  <c r="F14" i="2"/>
  <c r="F15" i="2" s="1"/>
  <c r="AJ4" i="2"/>
  <c r="BK41" i="2" l="1"/>
  <c r="BK40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18" i="2"/>
  <c r="AI16" i="2" l="1"/>
  <c r="BF3" i="2" s="1"/>
  <c r="BG3" i="2" s="1"/>
  <c r="Q13" i="2"/>
  <c r="M16" i="2"/>
  <c r="AK13" i="2"/>
  <c r="BO51" i="2"/>
  <c r="BO52" i="2"/>
  <c r="BO53" i="2"/>
  <c r="BO54" i="2"/>
  <c r="BO55" i="2"/>
  <c r="BO56" i="2"/>
  <c r="BO57" i="2"/>
  <c r="BI51" i="2"/>
  <c r="BJ51" i="2"/>
  <c r="BL51" i="2"/>
  <c r="BM51" i="2"/>
  <c r="BI52" i="2"/>
  <c r="BJ52" i="2"/>
  <c r="BL52" i="2"/>
  <c r="BM52" i="2"/>
  <c r="BI53" i="2"/>
  <c r="BJ53" i="2"/>
  <c r="BL53" i="2"/>
  <c r="BM53" i="2"/>
  <c r="BI54" i="2"/>
  <c r="BJ54" i="2"/>
  <c r="BL54" i="2"/>
  <c r="BM54" i="2"/>
  <c r="BI55" i="2"/>
  <c r="BJ55" i="2"/>
  <c r="BL55" i="2"/>
  <c r="BM55" i="2"/>
  <c r="BI56" i="2"/>
  <c r="BJ56" i="2"/>
  <c r="BL56" i="2"/>
  <c r="BM56" i="2"/>
  <c r="BI57" i="2"/>
  <c r="BJ57" i="2"/>
  <c r="BL57" i="2"/>
  <c r="BM57" i="2"/>
  <c r="BM50" i="2"/>
  <c r="BJ50" i="2"/>
  <c r="BI50" i="2"/>
  <c r="BO50" i="2"/>
  <c r="BM40" i="2"/>
  <c r="BS41" i="2"/>
  <c r="BO41" i="2"/>
  <c r="BT41" i="2" s="1"/>
  <c r="BM41" i="2"/>
  <c r="BL41" i="2"/>
  <c r="BJ41" i="2"/>
  <c r="BI41" i="2"/>
  <c r="BQ50" i="2" l="1"/>
  <c r="BT50" i="2"/>
  <c r="BU50" i="2"/>
  <c r="BV50" i="2"/>
  <c r="BR50" i="2"/>
  <c r="BR52" i="2"/>
  <c r="BQ52" i="2"/>
  <c r="BV52" i="2"/>
  <c r="BT52" i="2"/>
  <c r="BU52" i="2"/>
  <c r="BU57" i="2"/>
  <c r="BV57" i="2"/>
  <c r="BR57" i="2"/>
  <c r="BT57" i="2"/>
  <c r="BQ57" i="2"/>
  <c r="BV55" i="2"/>
  <c r="BQ55" i="2"/>
  <c r="BT55" i="2"/>
  <c r="BR55" i="2"/>
  <c r="BU55" i="2"/>
  <c r="BF2" i="2"/>
  <c r="BG2" i="2" s="1"/>
  <c r="BR56" i="2"/>
  <c r="BT56" i="2"/>
  <c r="BV56" i="2"/>
  <c r="BQ56" i="2"/>
  <c r="BU56" i="2"/>
  <c r="BR54" i="2"/>
  <c r="BT54" i="2"/>
  <c r="BV54" i="2"/>
  <c r="BQ54" i="2"/>
  <c r="BU54" i="2"/>
  <c r="BR53" i="2"/>
  <c r="BT53" i="2"/>
  <c r="BV53" i="2"/>
  <c r="BQ53" i="2"/>
  <c r="BU53" i="2"/>
  <c r="BR51" i="2"/>
  <c r="BT51" i="2"/>
  <c r="BV51" i="2"/>
  <c r="BQ51" i="2"/>
  <c r="BU51" i="2"/>
  <c r="BH57" i="2"/>
  <c r="BH55" i="2"/>
  <c r="BH56" i="2"/>
  <c r="BH54" i="2"/>
  <c r="BH52" i="2"/>
  <c r="BH53" i="2"/>
  <c r="BH51" i="2"/>
  <c r="BH50" i="2"/>
  <c r="BU41" i="2"/>
  <c r="BV41" i="2"/>
  <c r="BQ41" i="2"/>
  <c r="BP41" i="2"/>
  <c r="BR41" i="2"/>
  <c r="S44" i="2" l="1"/>
  <c r="AU44" i="2" s="1"/>
  <c r="S46" i="2"/>
  <c r="S43" i="2"/>
  <c r="AU43" i="2" s="1"/>
  <c r="S45" i="2"/>
  <c r="S42" i="2"/>
  <c r="AU42" i="2" s="1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18" i="2"/>
  <c r="AM45" i="2" l="1"/>
  <c r="AU45" i="2"/>
  <c r="AM46" i="2"/>
  <c r="AU46" i="2"/>
  <c r="AM42" i="2"/>
  <c r="AM43" i="2"/>
  <c r="AM44" i="2"/>
  <c r="BF10" i="2"/>
  <c r="BG10" i="2" s="1"/>
  <c r="BF11" i="2" l="1"/>
  <c r="BG11" i="2" s="1"/>
  <c r="BF12" i="2" l="1"/>
  <c r="BG12" i="2" s="1"/>
  <c r="BF13" i="2" l="1"/>
  <c r="BG13" i="2" s="1"/>
  <c r="BF14" i="2" l="1"/>
  <c r="BG14" i="2" s="1"/>
  <c r="BF15" i="2" l="1"/>
  <c r="BG15" i="2" s="1"/>
  <c r="BF16" i="2" l="1"/>
  <c r="BG16" i="2" s="1"/>
  <c r="BF17" i="2" l="1"/>
  <c r="BG17" i="2" l="1"/>
  <c r="BF18" i="2"/>
  <c r="BG18" i="2" l="1"/>
  <c r="BF19" i="2"/>
  <c r="BG19" i="2" l="1"/>
  <c r="BF20" i="2"/>
  <c r="BG20" i="2" l="1"/>
  <c r="BF21" i="2"/>
  <c r="BG21" i="2" l="1"/>
  <c r="BF22" i="2"/>
  <c r="BG22" i="2" l="1"/>
  <c r="BF23" i="2"/>
  <c r="BG23" i="2" l="1"/>
  <c r="BF24" i="2"/>
  <c r="BG24" i="2" l="1"/>
  <c r="BF25" i="2"/>
  <c r="BG25" i="2" l="1"/>
  <c r="BF26" i="2"/>
  <c r="BG26" i="2" l="1"/>
  <c r="BF27" i="2"/>
  <c r="BG27" i="2" l="1"/>
  <c r="BF28" i="2"/>
  <c r="BG28" i="2" l="1"/>
  <c r="BF29" i="2"/>
  <c r="BG29" i="2" l="1"/>
  <c r="BF30" i="2"/>
  <c r="BG30" i="2" l="1"/>
  <c r="BF31" i="2"/>
  <c r="BG31" i="2" l="1"/>
  <c r="BF32" i="2"/>
  <c r="BG32" i="2" l="1"/>
  <c r="BF33" i="2"/>
  <c r="BG33" i="2" l="1"/>
  <c r="BF34" i="2"/>
  <c r="BG34" i="2" l="1"/>
  <c r="BF35" i="2"/>
  <c r="BG35" i="2" l="1"/>
  <c r="BF36" i="2"/>
  <c r="BG36" i="2" l="1"/>
  <c r="BF37" i="2"/>
  <c r="BG37" i="2" l="1"/>
  <c r="BF38" i="2"/>
  <c r="BG38" i="2" l="1"/>
  <c r="BF39" i="2"/>
  <c r="BG39" i="2" l="1"/>
  <c r="BF40" i="2"/>
  <c r="BG40" i="2" l="1"/>
  <c r="BF41" i="2"/>
  <c r="BG41" i="2" l="1"/>
  <c r="BF42" i="2"/>
  <c r="BG42" i="2" l="1"/>
  <c r="BF43" i="2"/>
  <c r="BG43" i="2" l="1"/>
  <c r="BF44" i="2"/>
  <c r="BG44" i="2" l="1"/>
  <c r="BF45" i="2"/>
  <c r="BG45" i="2" l="1"/>
  <c r="BF46" i="2"/>
  <c r="BG46" i="2" l="1"/>
  <c r="BF47" i="2"/>
  <c r="BG47" i="2" l="1"/>
  <c r="BF48" i="2"/>
  <c r="BG48" i="2" l="1"/>
  <c r="BF49" i="2"/>
  <c r="BG49" i="2" l="1"/>
  <c r="BF50" i="2"/>
  <c r="BG50" i="2" l="1"/>
  <c r="BF51" i="2"/>
  <c r="BG51" i="2" l="1"/>
  <c r="BF52" i="2"/>
  <c r="BG52" i="2" l="1"/>
  <c r="BF53" i="2"/>
  <c r="BG53" i="2" l="1"/>
  <c r="BF54" i="2"/>
  <c r="BG54" i="2" l="1"/>
  <c r="BF55" i="2"/>
  <c r="BG55" i="2" l="1"/>
  <c r="BF56" i="2"/>
  <c r="BG56" i="2" l="1"/>
  <c r="BF57" i="2"/>
  <c r="BG57" i="2" l="1"/>
  <c r="BF58" i="2"/>
  <c r="BG58" i="2" l="1"/>
  <c r="BF59" i="2"/>
  <c r="BG59" i="2" l="1"/>
  <c r="BF60" i="2"/>
  <c r="BG60" i="2" l="1"/>
  <c r="BF61" i="2"/>
  <c r="BG61" i="2" l="1"/>
  <c r="BF62" i="2"/>
  <c r="BG62" i="2" l="1"/>
  <c r="BF63" i="2"/>
  <c r="BG63" i="2" l="1"/>
  <c r="BF64" i="2"/>
  <c r="BG64" i="2" l="1"/>
  <c r="BF65" i="2"/>
  <c r="BG65" i="2" l="1"/>
  <c r="BF66" i="2"/>
  <c r="BG66" i="2" l="1"/>
  <c r="BF67" i="2"/>
  <c r="BG67" i="2" l="1"/>
  <c r="BF68" i="2"/>
  <c r="BG68" i="2" l="1"/>
  <c r="BF69" i="2"/>
  <c r="BG69" i="2" s="1"/>
  <c r="BI18" i="2" l="1"/>
  <c r="BJ18" i="2"/>
  <c r="BL18" i="2"/>
  <c r="BO18" i="2"/>
  <c r="BP18" i="2" s="1"/>
  <c r="BS18" i="2"/>
  <c r="BI19" i="2"/>
  <c r="BJ19" i="2"/>
  <c r="BL19" i="2"/>
  <c r="BO19" i="2"/>
  <c r="BS19" i="2"/>
  <c r="BI20" i="2"/>
  <c r="BJ20" i="2"/>
  <c r="BL20" i="2"/>
  <c r="BO20" i="2"/>
  <c r="BS20" i="2"/>
  <c r="BI21" i="2"/>
  <c r="BJ21" i="2"/>
  <c r="BL21" i="2"/>
  <c r="BO21" i="2"/>
  <c r="BS21" i="2"/>
  <c r="BI22" i="2"/>
  <c r="BJ22" i="2"/>
  <c r="BL22" i="2"/>
  <c r="BO22" i="2"/>
  <c r="BS22" i="2"/>
  <c r="BI23" i="2"/>
  <c r="BJ23" i="2"/>
  <c r="BL23" i="2"/>
  <c r="BO23" i="2"/>
  <c r="BS23" i="2"/>
  <c r="BI24" i="2"/>
  <c r="BJ24" i="2"/>
  <c r="BL24" i="2"/>
  <c r="BO24" i="2"/>
  <c r="BS24" i="2"/>
  <c r="BI25" i="2"/>
  <c r="BJ25" i="2"/>
  <c r="BL25" i="2"/>
  <c r="BO25" i="2"/>
  <c r="BS25" i="2"/>
  <c r="BI26" i="2"/>
  <c r="BJ26" i="2"/>
  <c r="BL26" i="2"/>
  <c r="BO26" i="2"/>
  <c r="BS26" i="2"/>
  <c r="BI27" i="2"/>
  <c r="BJ27" i="2"/>
  <c r="BL27" i="2"/>
  <c r="BO27" i="2"/>
  <c r="BS27" i="2"/>
  <c r="BI28" i="2"/>
  <c r="BJ28" i="2"/>
  <c r="BL28" i="2"/>
  <c r="BO28" i="2"/>
  <c r="BS28" i="2"/>
  <c r="BI29" i="2"/>
  <c r="BJ29" i="2"/>
  <c r="BL29" i="2"/>
  <c r="BO29" i="2"/>
  <c r="BS29" i="2"/>
  <c r="BI30" i="2"/>
  <c r="BJ30" i="2"/>
  <c r="BL30" i="2"/>
  <c r="BO30" i="2"/>
  <c r="BS30" i="2"/>
  <c r="BI31" i="2"/>
  <c r="BJ31" i="2"/>
  <c r="BL31" i="2"/>
  <c r="BO31" i="2"/>
  <c r="BS31" i="2"/>
  <c r="BI32" i="2"/>
  <c r="BJ32" i="2"/>
  <c r="BL32" i="2"/>
  <c r="BO32" i="2"/>
  <c r="BS32" i="2"/>
  <c r="BI33" i="2"/>
  <c r="BJ33" i="2"/>
  <c r="BL33" i="2"/>
  <c r="BO33" i="2"/>
  <c r="BS33" i="2"/>
  <c r="BI34" i="2"/>
  <c r="BJ34" i="2"/>
  <c r="BL34" i="2"/>
  <c r="BO34" i="2"/>
  <c r="BS34" i="2"/>
  <c r="BI35" i="2"/>
  <c r="BJ35" i="2"/>
  <c r="BL35" i="2"/>
  <c r="BO35" i="2"/>
  <c r="BS35" i="2"/>
  <c r="BI36" i="2"/>
  <c r="BJ36" i="2"/>
  <c r="BL36" i="2"/>
  <c r="BO36" i="2"/>
  <c r="BS36" i="2"/>
  <c r="BI37" i="2"/>
  <c r="BJ37" i="2"/>
  <c r="BL37" i="2"/>
  <c r="BO37" i="2"/>
  <c r="BS37" i="2"/>
  <c r="BS38" i="2"/>
  <c r="BY38" i="2"/>
  <c r="BI40" i="2"/>
  <c r="BJ40" i="2"/>
  <c r="BL40" i="2"/>
  <c r="BO40" i="2"/>
  <c r="BT40" i="2" s="1"/>
  <c r="BS40" i="2"/>
  <c r="AR48" i="2"/>
  <c r="BV37" i="2" l="1"/>
  <c r="BT37" i="2"/>
  <c r="BV36" i="2"/>
  <c r="BT36" i="2"/>
  <c r="BV35" i="2"/>
  <c r="BT35" i="2"/>
  <c r="BV34" i="2"/>
  <c r="BT34" i="2"/>
  <c r="BV33" i="2"/>
  <c r="BT33" i="2"/>
  <c r="BV32" i="2"/>
  <c r="BT32" i="2"/>
  <c r="BV31" i="2"/>
  <c r="BT31" i="2"/>
  <c r="BV30" i="2"/>
  <c r="BT30" i="2"/>
  <c r="BV29" i="2"/>
  <c r="BT29" i="2"/>
  <c r="BV28" i="2"/>
  <c r="BT28" i="2"/>
  <c r="BV27" i="2"/>
  <c r="BT27" i="2"/>
  <c r="BV26" i="2"/>
  <c r="BT26" i="2"/>
  <c r="BV25" i="2"/>
  <c r="BT25" i="2"/>
  <c r="BV24" i="2"/>
  <c r="BT24" i="2"/>
  <c r="BV23" i="2"/>
  <c r="BT23" i="2"/>
  <c r="BV22" i="2"/>
  <c r="BT22" i="2"/>
  <c r="BV21" i="2"/>
  <c r="BT21" i="2"/>
  <c r="BV20" i="2"/>
  <c r="BT20" i="2"/>
  <c r="BV19" i="2"/>
  <c r="BT19" i="2"/>
  <c r="BV18" i="2"/>
  <c r="BT18" i="2"/>
  <c r="BP40" i="2"/>
  <c r="BV40" i="2"/>
  <c r="BU18" i="2"/>
  <c r="BQ36" i="2"/>
  <c r="BQ32" i="2"/>
  <c r="BQ24" i="2"/>
  <c r="BQ40" i="2"/>
  <c r="BQ33" i="2"/>
  <c r="BU25" i="2"/>
  <c r="BR25" i="2"/>
  <c r="BU27" i="2"/>
  <c r="BR27" i="2"/>
  <c r="BQ25" i="2"/>
  <c r="BQ23" i="2"/>
  <c r="BQ22" i="2"/>
  <c r="BQ35" i="2"/>
  <c r="BQ29" i="2"/>
  <c r="BQ20" i="2"/>
  <c r="BQ19" i="2"/>
  <c r="BU40" i="2"/>
  <c r="BR40" i="2"/>
  <c r="BQ37" i="2"/>
  <c r="BU35" i="2"/>
  <c r="BR35" i="2"/>
  <c r="BU33" i="2"/>
  <c r="BR33" i="2"/>
  <c r="BQ31" i="2"/>
  <c r="BQ28" i="2"/>
  <c r="BU26" i="2"/>
  <c r="BR26" i="2"/>
  <c r="BU22" i="2"/>
  <c r="BR22" i="2"/>
  <c r="BU20" i="2"/>
  <c r="BR20" i="2"/>
  <c r="BQ18" i="2"/>
  <c r="BU37" i="2"/>
  <c r="BR37" i="2"/>
  <c r="BU31" i="2"/>
  <c r="BR31" i="2"/>
  <c r="BU29" i="2"/>
  <c r="BR29" i="2"/>
  <c r="BU28" i="2"/>
  <c r="BR28" i="2"/>
  <c r="BQ27" i="2"/>
  <c r="BQ26" i="2"/>
  <c r="BU23" i="2"/>
  <c r="BR23" i="2"/>
  <c r="BR18" i="2"/>
  <c r="BR34" i="2"/>
  <c r="BU34" i="2"/>
  <c r="BR30" i="2"/>
  <c r="BU30" i="2"/>
  <c r="BR36" i="2"/>
  <c r="BU36" i="2"/>
  <c r="BQ34" i="2"/>
  <c r="BR32" i="2"/>
  <c r="BU32" i="2"/>
  <c r="BQ30" i="2"/>
  <c r="BR21" i="2"/>
  <c r="BU21" i="2"/>
  <c r="BR24" i="2"/>
  <c r="BU24" i="2"/>
  <c r="BQ21" i="2"/>
  <c r="BP19" i="2"/>
  <c r="BR19" i="2"/>
  <c r="BU19" i="2"/>
  <c r="BW41" i="2" l="1"/>
  <c r="BX41" i="2" s="1"/>
  <c r="AU41" i="2" s="1"/>
  <c r="BW40" i="2"/>
  <c r="BX40" i="2" s="1"/>
  <c r="AM41" i="2" l="1"/>
  <c r="Y10" i="2"/>
  <c r="M41" i="2"/>
  <c r="BG4" i="2"/>
  <c r="BG5" i="2" l="1"/>
  <c r="K19" i="2"/>
  <c r="K20" i="2" s="1"/>
  <c r="K21" i="2" l="1"/>
  <c r="BP20" i="2"/>
  <c r="K22" i="2" l="1"/>
  <c r="BP21" i="2"/>
  <c r="K23" i="2" l="1"/>
  <c r="BP22" i="2"/>
  <c r="K24" i="2" l="1"/>
  <c r="BP23" i="2"/>
  <c r="K25" i="2" l="1"/>
  <c r="BP24" i="2"/>
  <c r="K26" i="2" l="1"/>
  <c r="BP25" i="2"/>
  <c r="K27" i="2" l="1"/>
  <c r="BP26" i="2"/>
  <c r="K28" i="2" l="1"/>
  <c r="BP27" i="2"/>
  <c r="K29" i="2" l="1"/>
  <c r="BP28" i="2"/>
  <c r="K30" i="2" l="1"/>
  <c r="BP29" i="2"/>
  <c r="K31" i="2" l="1"/>
  <c r="BP30" i="2"/>
  <c r="K32" i="2" l="1"/>
  <c r="BP31" i="2"/>
  <c r="K33" i="2" l="1"/>
  <c r="BP32" i="2"/>
  <c r="K34" i="2" l="1"/>
  <c r="BP33" i="2"/>
  <c r="K35" i="2" l="1"/>
  <c r="BP34" i="2"/>
  <c r="K36" i="2" l="1"/>
  <c r="BP35" i="2"/>
  <c r="K37" i="2" l="1"/>
  <c r="K38" i="2" s="1"/>
  <c r="K39" i="2" s="1"/>
  <c r="K40" i="2" s="1"/>
  <c r="K41" i="2" s="1"/>
  <c r="BP36" i="2"/>
  <c r="BY41" i="2" l="1"/>
  <c r="BZ41" i="2" s="1"/>
  <c r="BP37" i="2"/>
  <c r="Q41" i="2" l="1"/>
  <c r="BW50" i="2"/>
  <c r="BX50" i="2" s="1"/>
  <c r="BY50" i="2" s="1"/>
  <c r="BZ50" i="2" s="1"/>
  <c r="BW51" i="2"/>
  <c r="BX51" i="2" s="1"/>
  <c r="BY51" i="2" s="1"/>
  <c r="BZ51" i="2" s="1"/>
  <c r="BW53" i="2"/>
  <c r="BX53" i="2" s="1"/>
  <c r="BY53" i="2" s="1"/>
  <c r="BZ53" i="2" s="1"/>
  <c r="BW55" i="2"/>
  <c r="BX55" i="2" s="1"/>
  <c r="BY55" i="2" s="1"/>
  <c r="BZ55" i="2" s="1"/>
  <c r="BW57" i="2"/>
  <c r="BX57" i="2" s="1"/>
  <c r="BY57" i="2" s="1"/>
  <c r="BZ57" i="2" s="1"/>
  <c r="BW59" i="2"/>
  <c r="BX59" i="2" s="1"/>
  <c r="BY59" i="2" s="1"/>
  <c r="BZ59" i="2" s="1"/>
  <c r="BW52" i="2"/>
  <c r="BX52" i="2" s="1"/>
  <c r="BY52" i="2" s="1"/>
  <c r="BZ52" i="2" s="1"/>
  <c r="BW54" i="2"/>
  <c r="BX54" i="2" s="1"/>
  <c r="BY54" i="2" s="1"/>
  <c r="BZ54" i="2" s="1"/>
  <c r="BW56" i="2"/>
  <c r="BX56" i="2" s="1"/>
  <c r="BY56" i="2" s="1"/>
  <c r="BZ56" i="2" s="1"/>
  <c r="BW58" i="2"/>
  <c r="BX58" i="2" s="1"/>
  <c r="BY58" i="2" s="1"/>
  <c r="BZ58" i="2" s="1"/>
  <c r="BW60" i="2"/>
  <c r="BX60" i="2" s="1"/>
  <c r="BY60" i="2" s="1"/>
  <c r="BZ60" i="2" s="1"/>
  <c r="BY40" i="2"/>
  <c r="BW21" i="2"/>
  <c r="BX21" i="2" s="1"/>
  <c r="AU22" i="2" s="1"/>
  <c r="BW25" i="2"/>
  <c r="BX25" i="2" s="1"/>
  <c r="AU26" i="2" s="1"/>
  <c r="BW19" i="2"/>
  <c r="BX19" i="2" s="1"/>
  <c r="AU20" i="2" s="1"/>
  <c r="BW33" i="2"/>
  <c r="BX33" i="2" s="1"/>
  <c r="AU34" i="2" s="1"/>
  <c r="BW20" i="2"/>
  <c r="BX20" i="2" s="1"/>
  <c r="AU21" i="2" s="1"/>
  <c r="BW35" i="2"/>
  <c r="BX35" i="2" s="1"/>
  <c r="AU36" i="2" s="1"/>
  <c r="BW30" i="2"/>
  <c r="BX30" i="2" s="1"/>
  <c r="AU31" i="2" s="1"/>
  <c r="BW31" i="2"/>
  <c r="BX31" i="2" s="1"/>
  <c r="AU32" i="2" s="1"/>
  <c r="BW32" i="2"/>
  <c r="BX32" i="2" s="1"/>
  <c r="AU33" i="2" s="1"/>
  <c r="BW24" i="2"/>
  <c r="BX24" i="2" s="1"/>
  <c r="AU25" i="2" s="1"/>
  <c r="BW22" i="2"/>
  <c r="BX22" i="2" s="1"/>
  <c r="AU23" i="2" s="1"/>
  <c r="BW28" i="2"/>
  <c r="BX28" i="2" s="1"/>
  <c r="AU29" i="2" s="1"/>
  <c r="BW18" i="2"/>
  <c r="BX18" i="2" s="1"/>
  <c r="AU19" i="2" s="1"/>
  <c r="BW26" i="2"/>
  <c r="BX26" i="2" s="1"/>
  <c r="AU27" i="2" s="1"/>
  <c r="BW27" i="2"/>
  <c r="BX27" i="2" s="1"/>
  <c r="AU28" i="2" s="1"/>
  <c r="BW34" i="2"/>
  <c r="BX34" i="2" s="1"/>
  <c r="AU35" i="2" s="1"/>
  <c r="BW29" i="2"/>
  <c r="BX29" i="2" s="1"/>
  <c r="AU30" i="2" s="1"/>
  <c r="BW23" i="2"/>
  <c r="BX23" i="2" s="1"/>
  <c r="AU24" i="2" s="1"/>
  <c r="BW37" i="2"/>
  <c r="BX37" i="2" s="1"/>
  <c r="AU38" i="2" s="1"/>
  <c r="BW36" i="2"/>
  <c r="BX36" i="2" s="1"/>
  <c r="AU37" i="2" s="1"/>
  <c r="AM38" i="2" l="1"/>
  <c r="AM30" i="2"/>
  <c r="AM28" i="2"/>
  <c r="AM19" i="2"/>
  <c r="AM23" i="2"/>
  <c r="AM33" i="2"/>
  <c r="AM31" i="2"/>
  <c r="AM21" i="2"/>
  <c r="AM20" i="2"/>
  <c r="AM22" i="2"/>
  <c r="AM37" i="2"/>
  <c r="AM24" i="2"/>
  <c r="AM35" i="2"/>
  <c r="AM27" i="2"/>
  <c r="AM29" i="2"/>
  <c r="AM25" i="2"/>
  <c r="AM32" i="2"/>
  <c r="AM36" i="2"/>
  <c r="AM34" i="2"/>
  <c r="AM26" i="2"/>
  <c r="BZ40" i="2"/>
  <c r="Q37" i="2"/>
  <c r="Q24" i="2"/>
  <c r="Q23" i="2"/>
  <c r="Q25" i="2"/>
  <c r="Q33" i="2"/>
  <c r="Q32" i="2"/>
  <c r="Q31" i="2"/>
  <c r="Q21" i="2"/>
  <c r="Q20" i="2"/>
  <c r="Q38" i="2"/>
  <c r="Q30" i="2"/>
  <c r="Q35" i="2"/>
  <c r="Q28" i="2"/>
  <c r="Q27" i="2"/>
  <c r="Q29" i="2"/>
  <c r="Q36" i="2"/>
  <c r="Q34" i="2"/>
  <c r="Q26" i="2"/>
  <c r="Q22" i="2"/>
  <c r="M19" i="2"/>
  <c r="Q19" i="2"/>
  <c r="M37" i="2"/>
  <c r="M24" i="2"/>
  <c r="M23" i="2"/>
  <c r="M25" i="2"/>
  <c r="M33" i="2"/>
  <c r="M32" i="2"/>
  <c r="M31" i="2"/>
  <c r="M21" i="2"/>
  <c r="M20" i="2"/>
  <c r="M38" i="2"/>
  <c r="M30" i="2"/>
  <c r="M35" i="2"/>
  <c r="M28" i="2"/>
  <c r="M27" i="2"/>
  <c r="M29" i="2"/>
  <c r="M36" i="2"/>
  <c r="M34" i="2"/>
  <c r="M26" i="2"/>
  <c r="M22" i="2"/>
  <c r="BY36" i="2"/>
  <c r="O37" i="2"/>
  <c r="BY23" i="2"/>
  <c r="O24" i="2"/>
  <c r="BY18" i="2"/>
  <c r="O19" i="2"/>
  <c r="O23" i="2"/>
  <c r="BY22" i="2"/>
  <c r="O25" i="2"/>
  <c r="BY24" i="2"/>
  <c r="BY32" i="2"/>
  <c r="O33" i="2"/>
  <c r="O32" i="2"/>
  <c r="BY31" i="2"/>
  <c r="O31" i="2"/>
  <c r="BY30" i="2"/>
  <c r="BY20" i="2"/>
  <c r="O21" i="2"/>
  <c r="O20" i="2"/>
  <c r="BY19" i="2"/>
  <c r="O38" i="2"/>
  <c r="BY37" i="2"/>
  <c r="O30" i="2"/>
  <c r="BY29" i="2"/>
  <c r="O35" i="2"/>
  <c r="BY34" i="2"/>
  <c r="BY27" i="2"/>
  <c r="O28" i="2"/>
  <c r="BY26" i="2"/>
  <c r="O27" i="2"/>
  <c r="BY28" i="2"/>
  <c r="O29" i="2"/>
  <c r="BY35" i="2"/>
  <c r="O36" i="2"/>
  <c r="O34" i="2"/>
  <c r="BY33" i="2"/>
  <c r="O26" i="2"/>
  <c r="BY25" i="2"/>
  <c r="O22" i="2"/>
  <c r="BY21" i="2"/>
  <c r="CA59" i="2" l="1"/>
  <c r="CB59" i="2" s="1"/>
  <c r="CA58" i="2"/>
  <c r="CB58" i="2" s="1"/>
  <c r="CA60" i="2"/>
  <c r="CB60" i="2" s="1"/>
  <c r="CA40" i="2"/>
  <c r="CB40" i="2" s="1"/>
  <c r="CA55" i="2"/>
  <c r="CB55" i="2" s="1"/>
  <c r="CA51" i="2"/>
  <c r="CB51" i="2" s="1"/>
  <c r="CA57" i="2"/>
  <c r="CB57" i="2" s="1"/>
  <c r="CA53" i="2"/>
  <c r="CB53" i="2" s="1"/>
  <c r="CA54" i="2"/>
  <c r="CB54" i="2" s="1"/>
  <c r="CA56" i="2"/>
  <c r="CB56" i="2" s="1"/>
  <c r="CA52" i="2"/>
  <c r="CB52" i="2" s="1"/>
  <c r="CA50" i="2"/>
  <c r="CB50" i="2" s="1"/>
  <c r="CA41" i="2"/>
  <c r="CB41" i="2" s="1"/>
  <c r="CA33" i="2"/>
  <c r="BZ33" i="2"/>
  <c r="CA26" i="2"/>
  <c r="BZ26" i="2"/>
  <c r="BZ34" i="2"/>
  <c r="CA34" i="2"/>
  <c r="CA37" i="2"/>
  <c r="BZ37" i="2"/>
  <c r="BZ30" i="2"/>
  <c r="CA30" i="2"/>
  <c r="BZ32" i="2"/>
  <c r="CA32" i="2"/>
  <c r="CA22" i="2"/>
  <c r="BZ22" i="2"/>
  <c r="CA23" i="2"/>
  <c r="BZ23" i="2"/>
  <c r="BZ21" i="2"/>
  <c r="CA21" i="2"/>
  <c r="CA25" i="2"/>
  <c r="BZ25" i="2"/>
  <c r="CA35" i="2"/>
  <c r="BZ35" i="2"/>
  <c r="CA28" i="2"/>
  <c r="BZ28" i="2"/>
  <c r="BZ27" i="2"/>
  <c r="CA27" i="2"/>
  <c r="CA29" i="2"/>
  <c r="BZ29" i="2"/>
  <c r="BZ19" i="2"/>
  <c r="CA19" i="2"/>
  <c r="CA20" i="2"/>
  <c r="BZ20" i="2"/>
  <c r="CA31" i="2"/>
  <c r="BZ31" i="2"/>
  <c r="BZ24" i="2"/>
  <c r="CA24" i="2"/>
  <c r="CA18" i="2"/>
  <c r="BZ18" i="2"/>
  <c r="BZ36" i="2"/>
  <c r="CA36" i="2"/>
  <c r="CB18" i="2" l="1"/>
  <c r="CB31" i="2"/>
  <c r="CB20" i="2"/>
  <c r="CB19" i="2"/>
  <c r="CB29" i="2"/>
  <c r="CB28" i="2"/>
  <c r="CB35" i="2"/>
  <c r="CB25" i="2"/>
  <c r="CB23" i="2"/>
  <c r="CB22" i="2"/>
  <c r="CB37" i="2"/>
  <c r="CB26" i="2"/>
  <c r="CB33" i="2"/>
  <c r="CB36" i="2"/>
  <c r="CB24" i="2"/>
  <c r="CB27" i="2"/>
  <c r="CB21" i="2"/>
  <c r="CB32" i="2"/>
  <c r="CB30" i="2"/>
  <c r="CB3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textDates="1" xl2000="1" url="https://uispvolleypadova.goline.it/it/calendario-scolastico"/>
  </connection>
</connections>
</file>

<file path=xl/sharedStrings.xml><?xml version="1.0" encoding="utf-8"?>
<sst xmlns="http://schemas.openxmlformats.org/spreadsheetml/2006/main" count="241" uniqueCount="153">
  <si>
    <t>Data</t>
  </si>
  <si>
    <t xml:space="preserve">del </t>
  </si>
  <si>
    <t>ore</t>
  </si>
  <si>
    <t>Località</t>
  </si>
  <si>
    <t>NOME</t>
  </si>
  <si>
    <t>Allenatore</t>
  </si>
  <si>
    <t>Segnapunti</t>
  </si>
  <si>
    <t>Addetto BLSD</t>
  </si>
  <si>
    <t>(Indicare “K” per il Capitano, “L” per il/i Libero a fianco del N° di maglia)</t>
  </si>
  <si>
    <t>Il Capitano</t>
  </si>
  <si>
    <t>K</t>
  </si>
  <si>
    <t>Sq. ospitante</t>
  </si>
  <si>
    <t>Sq. ospite</t>
  </si>
  <si>
    <t>Impianto</t>
  </si>
  <si>
    <t>del</t>
  </si>
  <si>
    <t>L</t>
  </si>
  <si>
    <t>L1</t>
  </si>
  <si>
    <t>L2</t>
  </si>
  <si>
    <t>Facebook</t>
  </si>
  <si>
    <t>Twitter</t>
  </si>
  <si>
    <t>Instagram</t>
  </si>
  <si>
    <t>Pinterest</t>
  </si>
  <si>
    <t>Linkedin</t>
  </si>
  <si>
    <t>Google Plus</t>
  </si>
  <si>
    <t>Youtube</t>
  </si>
  <si>
    <t>Calendario</t>
  </si>
  <si>
    <t>Contatti</t>
  </si>
  <si>
    <t>Andiamo Online, Crea il tuo sito con un click!</t>
  </si>
  <si>
    <t>www.goline.it</t>
  </si>
  <si>
    <t>Crea sito gratis con GoLine</t>
  </si>
  <si>
    <t>Area riservata</t>
  </si>
  <si>
    <t>- volleymistouisp.padova@gmail.com</t>
  </si>
  <si>
    <t>Fase</t>
  </si>
  <si>
    <t>Categoria</t>
  </si>
  <si>
    <t xml:space="preserve">Gara n. </t>
  </si>
  <si>
    <t>vs</t>
  </si>
  <si>
    <t>Gara nr</t>
  </si>
  <si>
    <t>nr</t>
  </si>
  <si>
    <t>Denominazione della Società</t>
  </si>
  <si>
    <t>Tessera</t>
  </si>
  <si>
    <t>Documento</t>
  </si>
  <si>
    <t>V.Allenatore</t>
  </si>
  <si>
    <t>Dirigente</t>
  </si>
  <si>
    <t>Cognome e Nome</t>
  </si>
  <si>
    <t>n° Maglia</t>
  </si>
  <si>
    <t>Qualif</t>
  </si>
  <si>
    <t>Cognome</t>
  </si>
  <si>
    <t>Qualifica</t>
  </si>
  <si>
    <t>Elenco dirigenti</t>
  </si>
  <si>
    <t>Elenco adetti BLSD</t>
  </si>
  <si>
    <t>A    atleta</t>
  </si>
  <si>
    <t>D    dirigente</t>
  </si>
  <si>
    <t>S     segnapunti</t>
  </si>
  <si>
    <t>Tipo</t>
  </si>
  <si>
    <t>INSERIRE NUMERO GARA</t>
  </si>
  <si>
    <t>NUMERO GARA INESISTENTE</t>
  </si>
  <si>
    <t>Attestato nr.</t>
  </si>
  <si>
    <t>Data emissione</t>
  </si>
  <si>
    <t>Attestato n.</t>
  </si>
  <si>
    <t>Istruzioni d'uso modello DISATL</t>
  </si>
  <si>
    <r>
      <rPr>
        <b/>
        <sz val="11"/>
        <color theme="1"/>
        <rFont val="Avenir LT Std 35 Light"/>
        <family val="2"/>
      </rPr>
      <t>1)</t>
    </r>
    <r>
      <rPr>
        <sz val="11"/>
        <color theme="1"/>
        <rFont val="Avenir LT Std 35 Light"/>
        <family val="2"/>
      </rPr>
      <t xml:space="preserve"> Inserire dati degli atleti e componeti staff societario.</t>
    </r>
  </si>
  <si>
    <r>
      <t>3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cliccare su "Aggiorna tutti".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</si>
  <si>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nr gara</t>
    </r>
  </si>
  <si>
    <r>
      <t>4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da finestra a scorrimento la "Denominazione della Società"</t>
    </r>
  </si>
  <si>
    <r>
      <rPr>
        <b/>
        <sz val="11"/>
        <color theme="1"/>
        <rFont val="Avenir LT Std 35 Light"/>
        <family val="2"/>
      </rPr>
      <t>2)</t>
    </r>
    <r>
      <rPr>
        <sz val="11"/>
        <color theme="1"/>
        <rFont val="Avenir LT Std 35 Light"/>
        <family val="2"/>
      </rPr>
      <t xml:space="preserve"> Prima di ogni gara, entrare nel foglio "aggiornamenti" e dalla barra superiore nella sezione "Dati" </t>
    </r>
  </si>
  <si>
    <r>
      <t>5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Inserire la "spunta" dei partecipanti alla gara</t>
    </r>
  </si>
  <si>
    <r>
      <t>6</t>
    </r>
    <r>
      <rPr>
        <b/>
        <sz val="11"/>
        <color theme="1"/>
        <rFont val="Avenir LT Std 35 Light"/>
        <family val="2"/>
      </rPr>
      <t>)</t>
    </r>
    <r>
      <rPr>
        <sz val="11"/>
        <color theme="1"/>
        <rFont val="Avenir LT Std 35 Light"/>
        <family val="2"/>
      </rPr>
      <t xml:space="preserve"> Mandare in Stampa</t>
    </r>
  </si>
  <si>
    <t>Leggere Istruzioni su Foglio "Istruzioni" punti 2 e 3</t>
  </si>
  <si>
    <t>Denominazione Società Errata</t>
  </si>
  <si>
    <t>Modulo compilazione Distinta Gara (DISATL)</t>
  </si>
  <si>
    <t>Per offrirti il miglior servizio possibile questo sito utilizza cookies. Continuando la navigazione nel sito acconsenti al loro impiego in conformità alla nostra :</t>
  </si>
  <si>
    <t>Cookie Policy (Cookie Settings)x</t>
  </si>
  <si>
    <t>Utilizziamo cookie propri e di terze parti per facilitare la tua navigazione nel sito, analizzare le performance e fornire contenuti commerciali profilati in base ai tuoi interessi. Per saperne di più visita la pagina cookie policy.</t>
  </si>
  <si>
    <t xml:space="preserve">Funzionale Funzionale Sempre attivo </t>
  </si>
  <si>
    <t>L'archiviazione tecnica o l'accesso sono strettamente necessari al fine legittimo di consentire l'uso di un servizio specifico esplicitamente richiesto dall'abbonato o dall'utente, o al solo scopo di effettuare la trasmissione di una comunicazione su una rete di comunicazione elettronica.</t>
  </si>
  <si>
    <t xml:space="preserve">Preferenze Preferenze </t>
  </si>
  <si>
    <t>L'archiviazione tecnica o l'accesso sono necessari per lo scopo legittimo di memorizzare le preferenze che non sono richieste dall'abbonato o dall'utente.</t>
  </si>
  <si>
    <t xml:space="preserve">Statistiche Statistiche </t>
  </si>
  <si>
    <t>L'archiviazione tecnica o l'accesso che viene utilizzato esclusivamente per scopi statistici. L'archiviazione tecnica o l'accesso che viene utilizzato esclusivamente per scopi statistici anonimi. Senza un mandato di comparizione, una conformità volontaria da parte del vostro Fornitore di Servizi Internet, o ulteriori registrazioni da parte di terzi, le informazioni memorizzate o recuperate per questo scopo da sole non possono di solito essere utilizzate per l'identificazione.</t>
  </si>
  <si>
    <t xml:space="preserve">Marketing Marketing </t>
  </si>
  <si>
    <t>L'archiviazione tecnica o l'accesso sono necessari per creare profili di utenti per inviare pubblicità, o per tracciare l'utente su un sito web o su diversi siti web per scopi di marketing simili.</t>
  </si>
  <si>
    <t>Salva preferenze</t>
  </si>
  <si>
    <r>
      <rPr>
        <b/>
        <i/>
        <sz val="9"/>
        <rFont val="Candara Light"/>
        <family val="2"/>
      </rPr>
      <t xml:space="preserve">Eventuali atleti FIPAV in attività impiegati </t>
    </r>
    <r>
      <rPr>
        <sz val="9"/>
        <rFont val="Candara Light"/>
        <family val="2"/>
      </rPr>
      <t>(Art. 1.2, parte Seconda, Regolamento Territoriale di Padova)</t>
    </r>
  </si>
  <si>
    <t>Distinta Atleti della Scuola</t>
  </si>
  <si>
    <t>18° Torneo Scolastico - Volley Misto - Padova</t>
  </si>
  <si>
    <t>Calendario scolastico</t>
  </si>
  <si>
    <t>2. Calendario scolastico</t>
  </si>
  <si>
    <t>GARA N°</t>
  </si>
  <si>
    <t>GIORNATA</t>
  </si>
  <si>
    <t>DATA</t>
  </si>
  <si>
    <t>ORA</t>
  </si>
  <si>
    <t>CASA</t>
  </si>
  <si>
    <t>FUORI</t>
  </si>
  <si>
    <t>IMPIANTO</t>
  </si>
  <si>
    <t>INDIRIZZO</t>
  </si>
  <si>
    <t>23/01/2024</t>
  </si>
  <si>
    <t>Don Bosco</t>
  </si>
  <si>
    <t>Scalcerle</t>
  </si>
  <si>
    <t>Palestra Istituto Don Bosco</t>
  </si>
  <si>
    <t>Via Camillo de Lellis - Padova</t>
  </si>
  <si>
    <t>Qualifiche</t>
  </si>
  <si>
    <t>Einstein</t>
  </si>
  <si>
    <t>RIPOSO</t>
  </si>
  <si>
    <t>Palestra Istituto Einstein</t>
  </si>
  <si>
    <t>Via Parini 10/a - Piove di Sacco</t>
  </si>
  <si>
    <t>29/01/2024</t>
  </si>
  <si>
    <t>Palestra Istituto RIPOSO</t>
  </si>
  <si>
    <t>08/02/2024</t>
  </si>
  <si>
    <t>01/02/2024</t>
  </si>
  <si>
    <t>Rolando da Piazzola</t>
  </si>
  <si>
    <t>Severi</t>
  </si>
  <si>
    <t>Palestra Istituto Rolando da Piazzola</t>
  </si>
  <si>
    <t>Via Dante 4 - Piazzola sul Brenta</t>
  </si>
  <si>
    <t>28/02/2024</t>
  </si>
  <si>
    <t>Calvi</t>
  </si>
  <si>
    <t>Fermi</t>
  </si>
  <si>
    <t>Palestra Istituto Calvi</t>
  </si>
  <si>
    <t>Via Santa Chiara 10 - Padova</t>
  </si>
  <si>
    <t>15/02/2024</t>
  </si>
  <si>
    <t>Palestra Istituto Severi</t>
  </si>
  <si>
    <t>Via L. Pettinati 46 - Padova</t>
  </si>
  <si>
    <t>20/02/2024</t>
  </si>
  <si>
    <t>07/02/2024</t>
  </si>
  <si>
    <t>09/02/2024</t>
  </si>
  <si>
    <t>ndata</t>
  </si>
  <si>
    <t>II° GIRONE B</t>
  </si>
  <si>
    <t>I° GIRONE A</t>
  </si>
  <si>
    <t>Palestra Istituto II° GIRONE B</t>
  </si>
  <si>
    <t>II° GIRONE A</t>
  </si>
  <si>
    <t>I° GIRONE B</t>
  </si>
  <si>
    <t>Palestra Istituto II° GIRONE A</t>
  </si>
  <si>
    <t>torno</t>
  </si>
  <si>
    <t>Palestra Istituto I° GIRONE A</t>
  </si>
  <si>
    <t>Palestra Istituto I° GIRONE B</t>
  </si>
  <si>
    <t>PERDENTE GARE 13-15</t>
  </si>
  <si>
    <t>PERDENTE GARE 14-16</t>
  </si>
  <si>
    <t>Palestra Istituto PERDENTE GARE 13-15</t>
  </si>
  <si>
    <t>VINCENTE GARE 13-15</t>
  </si>
  <si>
    <t>VINCENTE GARE 14-16</t>
  </si>
  <si>
    <t>Palestra Istituto VINCENTE GARE 13-15</t>
  </si>
  <si>
    <t>Privacy - uispvolleypadova.goline.it © 2024</t>
  </si>
  <si>
    <t>GoLine by Area Design - 8790 visitatori</t>
  </si>
  <si>
    <t>Liceo Scientifico Statale Enrico Fermi</t>
  </si>
  <si>
    <t>Ist. Don Bosco</t>
  </si>
  <si>
    <t>Ist. Tecnico Commerciale Pier Fortunato Calvi</t>
  </si>
  <si>
    <t>Ist. Tecnico Industriale Francesco Severi</t>
  </si>
  <si>
    <t>Misto scolastico</t>
  </si>
  <si>
    <t>home page</t>
  </si>
  <si>
    <t>1. home page</t>
  </si>
  <si>
    <t xml:space="preserve">home page / Calendario / Calendario scolastico / Contatti </t>
  </si>
  <si>
    <t>Ist. Pietro Scalcerle</t>
  </si>
  <si>
    <t>Ist. Albert Einstein</t>
  </si>
  <si>
    <t>Ist. Rolando Da Piazzola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</si>
</sst>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h:mm;@"/>
  </numFmts>
  <fonts count="67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ourier New"/>
      <family val="3"/>
    </font>
    <font>
      <i/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</font>
    <font>
      <i/>
      <sz val="12"/>
      <color indexed="8"/>
      <name val="Calibri"/>
      <family val="2"/>
    </font>
    <font>
      <sz val="14"/>
      <color theme="1"/>
      <name val="Candara Light"/>
      <family val="2"/>
    </font>
    <font>
      <b/>
      <sz val="14"/>
      <color theme="1"/>
      <name val="Candara Light"/>
      <family val="2"/>
    </font>
    <font>
      <sz val="12"/>
      <color theme="1"/>
      <name val="Candara Light"/>
      <family val="2"/>
    </font>
    <font>
      <sz val="11"/>
      <color theme="0" tint="-0.499984740745262"/>
      <name val="Candara Light"/>
      <family val="2"/>
    </font>
    <font>
      <b/>
      <sz val="11"/>
      <color theme="1"/>
      <name val="Candara Light"/>
      <family val="2"/>
    </font>
    <font>
      <b/>
      <sz val="18"/>
      <color theme="1"/>
      <name val="Candara Light"/>
      <family val="2"/>
    </font>
    <font>
      <sz val="11"/>
      <name val="Candara Light"/>
      <family val="2"/>
    </font>
    <font>
      <b/>
      <sz val="16"/>
      <color theme="0" tint="-0.249977111117893"/>
      <name val="Candara Light"/>
      <family val="2"/>
    </font>
    <font>
      <sz val="10"/>
      <color theme="1"/>
      <name val="Candara Light"/>
      <family val="2"/>
    </font>
    <font>
      <sz val="11"/>
      <color theme="1"/>
      <name val="Candara Light"/>
      <family val="2"/>
    </font>
    <font>
      <b/>
      <sz val="16"/>
      <color rgb="FF008000"/>
      <name val="Candara Light"/>
      <family val="2"/>
    </font>
    <font>
      <sz val="9"/>
      <name val="Copperplate Gothic Light"/>
      <family val="2"/>
    </font>
    <font>
      <sz val="11"/>
      <color theme="1"/>
      <name val="Copperplate Gothic Light"/>
      <family val="2"/>
    </font>
    <font>
      <sz val="9"/>
      <color theme="1"/>
      <name val="Copperplate Gothic Light"/>
      <family val="2"/>
    </font>
    <font>
      <b/>
      <sz val="10"/>
      <color theme="0"/>
      <name val="Copperplate Gothic Light"/>
      <family val="2"/>
    </font>
    <font>
      <sz val="8"/>
      <color theme="1"/>
      <name val="Copperplate Gothic Light"/>
      <family val="2"/>
    </font>
    <font>
      <sz val="11"/>
      <name val="Copperplate Gothic Light"/>
      <family val="2"/>
    </font>
    <font>
      <sz val="9"/>
      <color theme="0" tint="-0.499984740745262"/>
      <name val="Copperplate Gothic Light"/>
      <family val="2"/>
    </font>
    <font>
      <sz val="9"/>
      <name val="Arial"/>
      <family val="2"/>
    </font>
    <font>
      <sz val="11"/>
      <color theme="1"/>
      <name val="Bahnschrift SemiLight"/>
      <family val="2"/>
    </font>
    <font>
      <b/>
      <sz val="14"/>
      <color theme="1"/>
      <name val="Gill Sans MT"/>
      <family val="2"/>
    </font>
    <font>
      <sz val="12"/>
      <color theme="1"/>
      <name val="Gill Sans MT"/>
      <family val="2"/>
    </font>
    <font>
      <sz val="14"/>
      <color theme="1"/>
      <name val="Gill Sans MT"/>
      <family val="2"/>
    </font>
    <font>
      <sz val="11"/>
      <name val="Bahnschrift SemiLight"/>
      <family val="2"/>
    </font>
    <font>
      <sz val="9"/>
      <color theme="0"/>
      <name val="Copperplate Gothic Light"/>
      <family val="2"/>
    </font>
    <font>
      <sz val="10"/>
      <color theme="0"/>
      <name val="Copperplate Gothic Light"/>
      <family val="2"/>
    </font>
    <font>
      <b/>
      <sz val="11"/>
      <color theme="0"/>
      <name val="Arial"/>
      <family val="2"/>
    </font>
    <font>
      <b/>
      <sz val="11"/>
      <color theme="0"/>
      <name val="Copperplate Gothic Light"/>
      <family val="2"/>
    </font>
    <font>
      <b/>
      <sz val="9"/>
      <color theme="0"/>
      <name val="Copperplate Gothic Light"/>
      <family val="2"/>
    </font>
    <font>
      <b/>
      <sz val="8"/>
      <color theme="0"/>
      <name val="Copperplate Gothic Light"/>
      <family val="2"/>
    </font>
    <font>
      <b/>
      <sz val="9"/>
      <name val="Candara Light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6"/>
      <name val="Candara Light"/>
      <family val="2"/>
    </font>
    <font>
      <b/>
      <sz val="14"/>
      <name val="Candara Light"/>
      <family val="2"/>
    </font>
    <font>
      <sz val="12"/>
      <name val="Candara Light"/>
      <family val="2"/>
    </font>
    <font>
      <b/>
      <sz val="11"/>
      <name val="Candara Light"/>
      <family val="2"/>
    </font>
    <font>
      <sz val="10"/>
      <name val="Calibri"/>
      <family val="2"/>
      <scheme val="minor"/>
    </font>
    <font>
      <sz val="11"/>
      <color rgb="FF008000"/>
      <name val="Calibri"/>
      <family val="2"/>
      <scheme val="minor"/>
    </font>
    <font>
      <sz val="8"/>
      <name val="Copperplate Gothic Light"/>
      <family val="2"/>
    </font>
    <font>
      <sz val="11"/>
      <color theme="1"/>
      <name val="Avenir LT Std 35 Light"/>
      <family val="2"/>
    </font>
    <font>
      <b/>
      <sz val="11"/>
      <color theme="1"/>
      <name val="Avenir LT Std 35 Light"/>
      <family val="2"/>
    </font>
    <font>
      <sz val="11"/>
      <color theme="1"/>
      <name val="Bahnschrift SemiLight SemiConde"/>
      <family val="2"/>
    </font>
    <font>
      <b/>
      <u/>
      <sz val="14"/>
      <color theme="1"/>
      <name val="Avenir LT Std 35 Light"/>
      <family val="2"/>
    </font>
    <font>
      <b/>
      <sz val="18"/>
      <color rgb="FF008000"/>
      <name val="Candara Light"/>
      <family val="2"/>
    </font>
    <font>
      <b/>
      <sz val="8"/>
      <color theme="1"/>
      <name val="Copperplate Gothic Light"/>
      <family val="2"/>
    </font>
    <font>
      <sz val="11"/>
      <color rgb="FF39773A"/>
      <name val="Copperplate Gothic Light"/>
      <family val="2"/>
    </font>
    <font>
      <sz val="16"/>
      <color theme="0"/>
      <name val="Copperplate Gothic Light"/>
      <family val="2"/>
    </font>
    <font>
      <sz val="8"/>
      <color theme="1"/>
      <name val="Candara Light"/>
      <family val="2"/>
    </font>
    <font>
      <b/>
      <sz val="14"/>
      <color rgb="FF008000"/>
      <name val="Copperplate Gothic Bold"/>
      <family val="2"/>
    </font>
    <font>
      <b/>
      <i/>
      <sz val="9"/>
      <name val="Candara Light"/>
      <family val="2"/>
    </font>
    <font>
      <sz val="9"/>
      <name val="Candara Light"/>
      <family val="2"/>
    </font>
    <font>
      <b/>
      <sz val="18"/>
      <color rgb="FF008000"/>
      <name val="Copperplate Gothic Bold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5" tint="-0.249977111117893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hair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rgb="FF000000"/>
      </left>
      <right/>
      <top style="medium">
        <color indexed="64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theme="0"/>
      </right>
      <top style="medium">
        <color auto="1"/>
      </top>
      <bottom style="medium">
        <color theme="0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theme="0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289">
    <xf numFmtId="0" fontId="0" fillId="0" borderId="0" xfId="0"/>
    <xf numFmtId="49" fontId="0" fillId="0" borderId="0" xfId="0" applyNumberFormat="1"/>
    <xf numFmtId="16" fontId="0" fillId="0" borderId="0" xfId="0" applyNumberFormat="1"/>
    <xf numFmtId="0" fontId="0" fillId="0" borderId="0" xfId="0" quotePrefix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2" fillId="6" borderId="3" xfId="0" applyFont="1" applyFill="1" applyBorder="1" applyAlignment="1" applyProtection="1">
      <alignment vertical="center"/>
      <protection locked="0"/>
    </xf>
    <xf numFmtId="0" fontId="2" fillId="6" borderId="6" xfId="0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20" fontId="0" fillId="0" borderId="0" xfId="0" applyNumberFormat="1"/>
    <xf numFmtId="0" fontId="3" fillId="2" borderId="0" xfId="0" applyFont="1" applyFill="1" applyProtection="1">
      <protection hidden="1"/>
    </xf>
    <xf numFmtId="0" fontId="12" fillId="8" borderId="21" xfId="0" applyFont="1" applyFill="1" applyBorder="1" applyAlignment="1" applyProtection="1">
      <alignment horizontal="center" vertical="center"/>
      <protection locked="0"/>
    </xf>
    <xf numFmtId="0" fontId="12" fillId="8" borderId="2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3" fillId="2" borderId="0" xfId="0" applyFont="1" applyFill="1" applyProtection="1">
      <protection hidden="1"/>
    </xf>
    <xf numFmtId="0" fontId="18" fillId="2" borderId="0" xfId="0" applyFont="1" applyFill="1"/>
    <xf numFmtId="0" fontId="20" fillId="2" borderId="0" xfId="0" applyFont="1" applyFill="1" applyAlignment="1">
      <alignment wrapText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>
      <alignment horizontal="center" wrapText="1"/>
    </xf>
    <xf numFmtId="0" fontId="14" fillId="2" borderId="0" xfId="0" applyFont="1" applyFill="1" applyAlignment="1">
      <alignment vertical="center"/>
    </xf>
    <xf numFmtId="0" fontId="1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0" fontId="0" fillId="2" borderId="0" xfId="0" applyFill="1"/>
    <xf numFmtId="0" fontId="3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Protection="1">
      <protection locked="0"/>
    </xf>
    <xf numFmtId="0" fontId="2" fillId="2" borderId="0" xfId="0" applyFont="1" applyFill="1" applyAlignment="1" applyProtection="1">
      <alignment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Protection="1">
      <protection hidden="1"/>
    </xf>
    <xf numFmtId="20" fontId="0" fillId="2" borderId="0" xfId="0" applyNumberFormat="1" applyFill="1"/>
    <xf numFmtId="0" fontId="14" fillId="2" borderId="0" xfId="0" applyFont="1" applyFill="1" applyAlignment="1">
      <alignment horizontal="left" vertical="center"/>
    </xf>
    <xf numFmtId="0" fontId="26" fillId="2" borderId="0" xfId="0" applyFont="1" applyFill="1"/>
    <xf numFmtId="0" fontId="23" fillId="2" borderId="0" xfId="0" applyFont="1" applyFill="1" applyAlignment="1">
      <alignment wrapText="1"/>
    </xf>
    <xf numFmtId="0" fontId="26" fillId="2" borderId="0" xfId="0" applyFont="1" applyFill="1" applyProtection="1">
      <protection hidden="1"/>
    </xf>
    <xf numFmtId="0" fontId="26" fillId="2" borderId="0" xfId="0" applyFont="1" applyFill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24" fillId="2" borderId="0" xfId="0" applyFont="1" applyFill="1" applyProtection="1">
      <protection hidden="1"/>
    </xf>
    <xf numFmtId="0" fontId="24" fillId="2" borderId="0" xfId="0" applyFont="1" applyFill="1" applyAlignment="1" applyProtection="1">
      <alignment horizontal="left" indent="3"/>
      <protection hidden="1"/>
    </xf>
    <xf numFmtId="0" fontId="26" fillId="2" borderId="0" xfId="0" applyFont="1" applyFill="1" applyAlignment="1" applyProtection="1">
      <alignment horizontal="left" indent="3"/>
      <protection hidden="1"/>
    </xf>
    <xf numFmtId="0" fontId="2" fillId="6" borderId="5" xfId="0" applyFont="1" applyFill="1" applyBorder="1" applyAlignment="1" applyProtection="1">
      <alignment vertical="center"/>
      <protection locked="0"/>
    </xf>
    <xf numFmtId="0" fontId="12" fillId="8" borderId="31" xfId="0" applyFont="1" applyFill="1" applyBorder="1" applyAlignment="1" applyProtection="1">
      <alignment horizontal="center" vertical="center"/>
      <protection locked="0"/>
    </xf>
    <xf numFmtId="0" fontId="0" fillId="10" borderId="0" xfId="0" applyFill="1" applyProtection="1">
      <protection hidden="1"/>
    </xf>
    <xf numFmtId="0" fontId="5" fillId="10" borderId="0" xfId="0" applyFont="1" applyFill="1" applyProtection="1">
      <protection hidden="1"/>
    </xf>
    <xf numFmtId="0" fontId="31" fillId="0" borderId="0" xfId="0" applyFont="1" applyAlignment="1" applyProtection="1">
      <alignment horizontal="center"/>
      <protection hidden="1"/>
    </xf>
    <xf numFmtId="0" fontId="31" fillId="0" borderId="0" xfId="0" applyFont="1" applyAlignment="1">
      <alignment horizontal="center"/>
    </xf>
    <xf numFmtId="0" fontId="31" fillId="0" borderId="0" xfId="0" applyFont="1" applyAlignment="1" applyProtection="1">
      <alignment horizontal="left"/>
      <protection hidden="1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26" fillId="2" borderId="0" xfId="0" applyFont="1" applyFill="1" applyAlignment="1">
      <alignment horizontal="right"/>
    </xf>
    <xf numFmtId="0" fontId="3" fillId="2" borderId="46" xfId="0" applyFont="1" applyFill="1" applyBorder="1" applyProtection="1">
      <protection hidden="1"/>
    </xf>
    <xf numFmtId="0" fontId="3" fillId="2" borderId="42" xfId="0" applyFont="1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0" fillId="8" borderId="37" xfId="0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vertical="center"/>
      <protection locked="0"/>
    </xf>
    <xf numFmtId="0" fontId="12" fillId="8" borderId="49" xfId="0" applyFont="1" applyFill="1" applyBorder="1" applyAlignment="1" applyProtection="1">
      <alignment horizontal="center" vertical="center"/>
      <protection locked="0"/>
    </xf>
    <xf numFmtId="0" fontId="39" fillId="2" borderId="24" xfId="0" applyFont="1" applyFill="1" applyBorder="1" applyAlignment="1" applyProtection="1">
      <alignment vertical="center"/>
      <protection hidden="1"/>
    </xf>
    <xf numFmtId="0" fontId="41" fillId="5" borderId="32" xfId="0" applyFont="1" applyFill="1" applyBorder="1" applyAlignment="1" applyProtection="1">
      <alignment horizontal="center" vertical="center"/>
      <protection hidden="1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42" fillId="5" borderId="23" xfId="0" applyFont="1" applyFill="1" applyBorder="1" applyAlignment="1" applyProtection="1">
      <alignment vertical="center"/>
      <protection hidden="1"/>
    </xf>
    <xf numFmtId="0" fontId="0" fillId="8" borderId="46" xfId="0" applyFill="1" applyBorder="1" applyAlignment="1" applyProtection="1">
      <alignment horizontal="center"/>
      <protection locked="0"/>
    </xf>
    <xf numFmtId="0" fontId="11" fillId="8" borderId="20" xfId="0" applyFont="1" applyFill="1" applyBorder="1" applyAlignment="1" applyProtection="1">
      <alignment horizontal="left" vertical="center"/>
      <protection locked="0"/>
    </xf>
    <xf numFmtId="0" fontId="11" fillId="8" borderId="40" xfId="0" applyFont="1" applyFill="1" applyBorder="1" applyAlignment="1" applyProtection="1">
      <alignment horizontal="left" vertical="center"/>
      <protection locked="0"/>
    </xf>
    <xf numFmtId="49" fontId="0" fillId="8" borderId="20" xfId="0" applyNumberFormat="1" applyFill="1" applyBorder="1" applyAlignment="1" applyProtection="1">
      <alignment horizontal="left"/>
      <protection locked="0"/>
    </xf>
    <xf numFmtId="49" fontId="0" fillId="8" borderId="28" xfId="0" applyNumberFormat="1" applyFill="1" applyBorder="1" applyAlignment="1" applyProtection="1">
      <alignment horizontal="left"/>
      <protection locked="0"/>
    </xf>
    <xf numFmtId="49" fontId="0" fillId="8" borderId="36" xfId="0" applyNumberFormat="1" applyFill="1" applyBorder="1" applyAlignment="1" applyProtection="1">
      <alignment horizontal="left"/>
      <protection locked="0"/>
    </xf>
    <xf numFmtId="49" fontId="0" fillId="8" borderId="37" xfId="0" applyNumberFormat="1" applyFill="1" applyBorder="1" applyAlignment="1" applyProtection="1">
      <alignment horizontal="left"/>
      <protection locked="0"/>
    </xf>
    <xf numFmtId="49" fontId="0" fillId="8" borderId="25" xfId="0" applyNumberFormat="1" applyFill="1" applyBorder="1" applyAlignment="1" applyProtection="1">
      <alignment horizontal="left"/>
      <protection locked="0"/>
    </xf>
    <xf numFmtId="0" fontId="11" fillId="8" borderId="19" xfId="0" applyFont="1" applyFill="1" applyBorder="1" applyAlignment="1" applyProtection="1">
      <alignment horizontal="left" vertical="center" indent="1"/>
      <protection locked="0"/>
    </xf>
    <xf numFmtId="0" fontId="11" fillId="8" borderId="20" xfId="0" applyFont="1" applyFill="1" applyBorder="1" applyAlignment="1" applyProtection="1">
      <alignment horizontal="left" vertical="center" indent="1"/>
      <protection locked="0"/>
    </xf>
    <xf numFmtId="0" fontId="11" fillId="11" borderId="55" xfId="0" applyFont="1" applyFill="1" applyBorder="1" applyAlignment="1" applyProtection="1">
      <alignment horizontal="left" vertical="center"/>
      <protection locked="0"/>
    </xf>
    <xf numFmtId="0" fontId="11" fillId="11" borderId="56" xfId="0" applyFont="1" applyFill="1" applyBorder="1" applyAlignment="1" applyProtection="1">
      <alignment horizontal="left" vertical="center"/>
      <protection locked="0"/>
    </xf>
    <xf numFmtId="0" fontId="11" fillId="11" borderId="57" xfId="0" applyFont="1" applyFill="1" applyBorder="1" applyAlignment="1" applyProtection="1">
      <alignment horizontal="left" vertical="center"/>
      <protection locked="0"/>
    </xf>
    <xf numFmtId="0" fontId="11" fillId="11" borderId="58" xfId="0" applyFont="1" applyFill="1" applyBorder="1" applyAlignment="1" applyProtection="1">
      <alignment horizontal="left" vertical="center"/>
      <protection locked="0"/>
    </xf>
    <xf numFmtId="0" fontId="11" fillId="11" borderId="59" xfId="0" applyFont="1" applyFill="1" applyBorder="1" applyAlignment="1" applyProtection="1">
      <alignment horizontal="left" vertical="center"/>
      <protection locked="0"/>
    </xf>
    <xf numFmtId="0" fontId="11" fillId="11" borderId="60" xfId="0" applyFont="1" applyFill="1" applyBorder="1" applyAlignment="1" applyProtection="1">
      <alignment horizontal="left" vertical="center"/>
      <protection locked="0"/>
    </xf>
    <xf numFmtId="0" fontId="11" fillId="8" borderId="40" xfId="0" applyFont="1" applyFill="1" applyBorder="1" applyAlignment="1" applyProtection="1">
      <alignment vertical="center"/>
      <protection locked="0"/>
    </xf>
    <xf numFmtId="0" fontId="0" fillId="2" borderId="0" xfId="0" applyFill="1" applyAlignment="1" applyProtection="1">
      <alignment horizontal="right"/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0" fillId="0" borderId="61" xfId="0" applyBorder="1"/>
    <xf numFmtId="0" fontId="0" fillId="0" borderId="10" xfId="0" applyBorder="1"/>
    <xf numFmtId="0" fontId="0" fillId="0" borderId="11" xfId="0" applyBorder="1"/>
    <xf numFmtId="0" fontId="0" fillId="0" borderId="61" xfId="0" applyBorder="1" applyAlignment="1">
      <alignment horizontal="left" indent="1"/>
    </xf>
    <xf numFmtId="0" fontId="0" fillId="0" borderId="10" xfId="0" applyBorder="1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2" borderId="0" xfId="0" applyFill="1" applyAlignment="1">
      <alignment horizontal="right"/>
    </xf>
    <xf numFmtId="0" fontId="45" fillId="2" borderId="0" xfId="1" applyNumberFormat="1" applyFont="1" applyFill="1" applyBorder="1" applyAlignment="1" applyProtection="1">
      <alignment horizontal="right" vertical="center" wrapText="1"/>
      <protection hidden="1"/>
    </xf>
    <xf numFmtId="0" fontId="46" fillId="2" borderId="0" xfId="0" applyFont="1" applyFill="1" applyAlignment="1">
      <alignment horizontal="right" wrapText="1"/>
    </xf>
    <xf numFmtId="0" fontId="45" fillId="2" borderId="0" xfId="0" applyFont="1" applyFill="1" applyAlignment="1">
      <alignment horizontal="right" vertical="center"/>
    </xf>
    <xf numFmtId="0" fontId="0" fillId="2" borderId="0" xfId="1" applyNumberFormat="1" applyFont="1" applyFill="1" applyBorder="1" applyAlignment="1" applyProtection="1">
      <alignment horizontal="right"/>
      <protection hidden="1"/>
    </xf>
    <xf numFmtId="0" fontId="15" fillId="2" borderId="0" xfId="0" applyFont="1" applyFill="1" applyAlignment="1" applyProtection="1">
      <alignment horizontal="left"/>
      <protection hidden="1"/>
    </xf>
    <xf numFmtId="43" fontId="15" fillId="2" borderId="0" xfId="1" applyFont="1" applyFill="1" applyBorder="1" applyAlignment="1" applyProtection="1">
      <alignment horizontal="left"/>
      <protection hidden="1"/>
    </xf>
    <xf numFmtId="43" fontId="17" fillId="2" borderId="0" xfId="1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vertical="center"/>
      <protection hidden="1"/>
    </xf>
    <xf numFmtId="20" fontId="5" fillId="2" borderId="0" xfId="0" applyNumberFormat="1" applyFont="1" applyFill="1"/>
    <xf numFmtId="0" fontId="47" fillId="2" borderId="0" xfId="0" applyFont="1" applyFill="1" applyAlignment="1">
      <alignment horizontal="center" wrapText="1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 applyProtection="1">
      <alignment horizontal="left"/>
      <protection hidden="1"/>
    </xf>
    <xf numFmtId="43" fontId="49" fillId="2" borderId="0" xfId="1" applyFont="1" applyFill="1" applyBorder="1" applyAlignment="1" applyProtection="1">
      <alignment horizontal="left"/>
      <protection hidden="1"/>
    </xf>
    <xf numFmtId="43" fontId="50" fillId="2" borderId="0" xfId="1" applyFont="1" applyFill="1" applyBorder="1" applyAlignment="1" applyProtection="1">
      <alignment horizontal="left" vertical="center" wrapText="1"/>
      <protection hidden="1"/>
    </xf>
    <xf numFmtId="0" fontId="51" fillId="2" borderId="0" xfId="0" applyFont="1" applyFill="1" applyAlignment="1" applyProtection="1">
      <alignment horizontal="center"/>
      <protection hidden="1"/>
    </xf>
    <xf numFmtId="0" fontId="0" fillId="2" borderId="62" xfId="0" applyFill="1" applyBorder="1" applyAlignment="1">
      <alignment horizontal="right"/>
    </xf>
    <xf numFmtId="20" fontId="5" fillId="2" borderId="35" xfId="0" applyNumberFormat="1" applyFont="1" applyFill="1" applyBorder="1"/>
    <xf numFmtId="20" fontId="0" fillId="2" borderId="35" xfId="0" applyNumberFormat="1" applyFill="1" applyBorder="1"/>
    <xf numFmtId="0" fontId="0" fillId="2" borderId="35" xfId="0" applyFill="1" applyBorder="1" applyProtection="1">
      <protection hidden="1"/>
    </xf>
    <xf numFmtId="0" fontId="0" fillId="2" borderId="35" xfId="0" applyFill="1" applyBorder="1"/>
    <xf numFmtId="0" fontId="3" fillId="2" borderId="35" xfId="0" applyFont="1" applyFill="1" applyBorder="1" applyProtection="1">
      <protection hidden="1"/>
    </xf>
    <xf numFmtId="0" fontId="5" fillId="2" borderId="35" xfId="0" applyFont="1" applyFill="1" applyBorder="1" applyProtection="1">
      <protection hidden="1"/>
    </xf>
    <xf numFmtId="0" fontId="41" fillId="5" borderId="50" xfId="0" applyFont="1" applyFill="1" applyBorder="1" applyAlignment="1" applyProtection="1">
      <alignment horizontal="center" vertical="center"/>
      <protection hidden="1"/>
    </xf>
    <xf numFmtId="0" fontId="5" fillId="0" borderId="34" xfId="0" applyFont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63" xfId="0" applyBorder="1" applyProtection="1">
      <protection hidden="1"/>
    </xf>
    <xf numFmtId="0" fontId="41" fillId="5" borderId="68" xfId="0" applyFont="1" applyFill="1" applyBorder="1" applyAlignment="1" applyProtection="1">
      <alignment horizontal="center" vertical="center"/>
      <protection hidden="1"/>
    </xf>
    <xf numFmtId="0" fontId="41" fillId="5" borderId="68" xfId="0" applyFont="1" applyFill="1" applyBorder="1" applyAlignment="1" applyProtection="1">
      <alignment vertical="center"/>
      <protection hidden="1"/>
    </xf>
    <xf numFmtId="0" fontId="42" fillId="5" borderId="69" xfId="0" applyFont="1" applyFill="1" applyBorder="1" applyAlignment="1" applyProtection="1">
      <alignment horizontal="center" vertical="center"/>
      <protection hidden="1"/>
    </xf>
    <xf numFmtId="0" fontId="0" fillId="2" borderId="34" xfId="0" applyFill="1" applyBorder="1" applyProtection="1">
      <protection locked="0"/>
    </xf>
    <xf numFmtId="0" fontId="0" fillId="2" borderId="63" xfId="0" applyFill="1" applyBorder="1" applyProtection="1">
      <protection locked="0"/>
    </xf>
    <xf numFmtId="0" fontId="28" fillId="2" borderId="0" xfId="0" applyFont="1" applyFill="1" applyProtection="1">
      <protection hidden="1"/>
    </xf>
    <xf numFmtId="14" fontId="2" fillId="2" borderId="0" xfId="0" applyNumberFormat="1" applyFont="1" applyFill="1" applyAlignment="1" applyProtection="1">
      <alignment vertical="center"/>
      <protection hidden="1"/>
    </xf>
    <xf numFmtId="0" fontId="11" fillId="8" borderId="71" xfId="0" applyFont="1" applyFill="1" applyBorder="1" applyAlignment="1" applyProtection="1">
      <alignment vertical="center"/>
      <protection locked="0"/>
    </xf>
    <xf numFmtId="0" fontId="11" fillId="8" borderId="73" xfId="0" applyFont="1" applyFill="1" applyBorder="1" applyAlignment="1" applyProtection="1">
      <alignment vertical="center"/>
      <protection locked="0"/>
    </xf>
    <xf numFmtId="0" fontId="11" fillId="8" borderId="71" xfId="0" applyFont="1" applyFill="1" applyBorder="1" applyAlignment="1" applyProtection="1">
      <alignment horizontal="left" vertical="center" indent="1"/>
      <protection locked="0"/>
    </xf>
    <xf numFmtId="49" fontId="0" fillId="8" borderId="71" xfId="0" applyNumberFormat="1" applyFill="1" applyBorder="1" applyProtection="1">
      <protection locked="0"/>
    </xf>
    <xf numFmtId="0" fontId="0" fillId="8" borderId="72" xfId="0" applyFill="1" applyBorder="1" applyAlignment="1" applyProtection="1">
      <alignment horizontal="left"/>
      <protection locked="0"/>
    </xf>
    <xf numFmtId="0" fontId="0" fillId="10" borderId="0" xfId="0" applyFill="1" applyAlignment="1" applyProtection="1">
      <alignment vertical="center"/>
      <protection hidden="1"/>
    </xf>
    <xf numFmtId="0" fontId="57" fillId="2" borderId="0" xfId="0" applyFont="1" applyFill="1" applyProtection="1">
      <protection hidden="1"/>
    </xf>
    <xf numFmtId="0" fontId="54" fillId="2" borderId="0" xfId="0" applyFont="1" applyFill="1" applyProtection="1">
      <protection hidden="1"/>
    </xf>
    <xf numFmtId="0" fontId="7" fillId="2" borderId="23" xfId="0" applyFont="1" applyFill="1" applyBorder="1" applyAlignment="1" applyProtection="1">
      <alignment horizontal="left" indent="1"/>
      <protection hidden="1"/>
    </xf>
    <xf numFmtId="0" fontId="0" fillId="2" borderId="23" xfId="0" applyFill="1" applyBorder="1"/>
    <xf numFmtId="0" fontId="28" fillId="2" borderId="23" xfId="0" applyFont="1" applyFill="1" applyBorder="1" applyAlignment="1">
      <alignment horizontal="right"/>
    </xf>
    <xf numFmtId="0" fontId="58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/>
    </xf>
    <xf numFmtId="0" fontId="5" fillId="2" borderId="77" xfId="0" applyFont="1" applyFill="1" applyBorder="1" applyProtection="1">
      <protection locked="0"/>
    </xf>
    <xf numFmtId="0" fontId="0" fillId="0" borderId="0" xfId="0" applyProtection="1">
      <protection locked="0"/>
    </xf>
    <xf numFmtId="0" fontId="11" fillId="8" borderId="37" xfId="0" applyFont="1" applyFill="1" applyBorder="1" applyAlignment="1" applyProtection="1">
      <alignment horizontal="left" vertical="center"/>
      <protection locked="0"/>
    </xf>
    <xf numFmtId="0" fontId="11" fillId="8" borderId="85" xfId="0" applyFont="1" applyFill="1" applyBorder="1" applyAlignment="1" applyProtection="1">
      <alignment horizontal="left" vertical="center" indent="1"/>
      <protection locked="0"/>
    </xf>
    <xf numFmtId="49" fontId="0" fillId="8" borderId="85" xfId="0" applyNumberFormat="1" applyFill="1" applyBorder="1" applyProtection="1">
      <protection locked="0"/>
    </xf>
    <xf numFmtId="0" fontId="0" fillId="8" borderId="84" xfId="0" applyFill="1" applyBorder="1" applyAlignment="1" applyProtection="1">
      <alignment horizontal="left"/>
      <protection locked="0"/>
    </xf>
    <xf numFmtId="14" fontId="5" fillId="0" borderId="76" xfId="0" applyNumberFormat="1" applyFont="1" applyBorder="1" applyAlignment="1" applyProtection="1">
      <alignment horizontal="center"/>
      <protection locked="0"/>
    </xf>
    <xf numFmtId="14" fontId="5" fillId="0" borderId="72" xfId="0" applyNumberFormat="1" applyFont="1" applyBorder="1" applyAlignment="1" applyProtection="1">
      <alignment horizontal="center"/>
      <protection locked="0"/>
    </xf>
    <xf numFmtId="0" fontId="5" fillId="0" borderId="72" xfId="0" applyFont="1" applyBorder="1" applyAlignment="1" applyProtection="1">
      <alignment horizontal="center"/>
      <protection locked="0"/>
    </xf>
    <xf numFmtId="0" fontId="5" fillId="0" borderId="74" xfId="0" applyFont="1" applyBorder="1" applyAlignment="1" applyProtection="1">
      <alignment horizontal="center"/>
      <protection locked="0"/>
    </xf>
    <xf numFmtId="0" fontId="19" fillId="0" borderId="0" xfId="0" applyFont="1"/>
    <xf numFmtId="0" fontId="40" fillId="0" borderId="0" xfId="1" applyNumberFormat="1" applyFont="1" applyFill="1" applyBorder="1" applyAlignment="1" applyProtection="1">
      <alignment vertical="top" wrapText="1"/>
      <protection hidden="1"/>
    </xf>
    <xf numFmtId="0" fontId="40" fillId="0" borderId="0" xfId="1" applyNumberFormat="1" applyFont="1" applyFill="1" applyBorder="1" applyAlignment="1" applyProtection="1">
      <alignment wrapText="1"/>
      <protection hidden="1"/>
    </xf>
    <xf numFmtId="0" fontId="63" fillId="2" borderId="0" xfId="0" applyFont="1" applyFill="1"/>
    <xf numFmtId="0" fontId="53" fillId="2" borderId="23" xfId="0" applyFont="1" applyFill="1" applyBorder="1" applyAlignment="1" applyProtection="1">
      <alignment horizontal="right"/>
      <protection hidden="1"/>
    </xf>
    <xf numFmtId="0" fontId="40" fillId="12" borderId="67" xfId="0" applyFont="1" applyFill="1" applyBorder="1" applyAlignment="1" applyProtection="1">
      <alignment horizontal="left" indent="5"/>
      <protection hidden="1"/>
    </xf>
    <xf numFmtId="0" fontId="40" fillId="12" borderId="65" xfId="0" applyFont="1" applyFill="1" applyBorder="1" applyAlignment="1" applyProtection="1">
      <alignment horizontal="left" indent="5"/>
      <protection hidden="1"/>
    </xf>
    <xf numFmtId="0" fontId="40" fillId="12" borderId="66" xfId="0" applyFont="1" applyFill="1" applyBorder="1" applyAlignment="1" applyProtection="1">
      <alignment horizontal="left" indent="5"/>
      <protection hidden="1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14" fontId="32" fillId="2" borderId="23" xfId="0" applyNumberFormat="1" applyFont="1" applyFill="1" applyBorder="1" applyAlignment="1" applyProtection="1">
      <alignment horizontal="center"/>
      <protection hidden="1"/>
    </xf>
    <xf numFmtId="14" fontId="32" fillId="2" borderId="50" xfId="0" applyNumberFormat="1" applyFont="1" applyFill="1" applyBorder="1" applyAlignment="1" applyProtection="1">
      <alignment horizontal="center"/>
      <protection hidden="1"/>
    </xf>
    <xf numFmtId="0" fontId="40" fillId="12" borderId="64" xfId="0" applyFont="1" applyFill="1" applyBorder="1" applyAlignment="1" applyProtection="1">
      <alignment horizontal="left" indent="5"/>
      <protection hidden="1"/>
    </xf>
    <xf numFmtId="0" fontId="28" fillId="2" borderId="47" xfId="0" applyFont="1" applyFill="1" applyBorder="1" applyAlignment="1" applyProtection="1">
      <alignment horizontal="left"/>
      <protection hidden="1"/>
    </xf>
    <xf numFmtId="0" fontId="28" fillId="2" borderId="48" xfId="0" applyFont="1" applyFill="1" applyBorder="1" applyAlignment="1" applyProtection="1">
      <alignment horizontal="left"/>
      <protection hidden="1"/>
    </xf>
    <xf numFmtId="0" fontId="28" fillId="2" borderId="5" xfId="0" applyFont="1" applyFill="1" applyBorder="1" applyAlignment="1" applyProtection="1">
      <alignment horizontal="left"/>
      <protection hidden="1"/>
    </xf>
    <xf numFmtId="0" fontId="28" fillId="2" borderId="38" xfId="0" applyFont="1" applyFill="1" applyBorder="1" applyAlignment="1" applyProtection="1">
      <alignment horizontal="left"/>
      <protection hidden="1"/>
    </xf>
    <xf numFmtId="0" fontId="28" fillId="2" borderId="9" xfId="0" applyFont="1" applyFill="1" applyBorder="1" applyAlignment="1" applyProtection="1">
      <alignment horizontal="left"/>
      <protection hidden="1"/>
    </xf>
    <xf numFmtId="0" fontId="28" fillId="2" borderId="3" xfId="0" applyFont="1" applyFill="1" applyBorder="1" applyAlignment="1" applyProtection="1">
      <alignment horizontal="left"/>
      <protection hidden="1"/>
    </xf>
    <xf numFmtId="0" fontId="28" fillId="2" borderId="8" xfId="0" applyFont="1" applyFill="1" applyBorder="1" applyAlignment="1" applyProtection="1">
      <alignment horizontal="left"/>
      <protection hidden="1"/>
    </xf>
    <xf numFmtId="0" fontId="41" fillId="5" borderId="23" xfId="0" applyFont="1" applyFill="1" applyBorder="1" applyAlignment="1" applyProtection="1">
      <alignment horizontal="center" vertical="center"/>
      <protection hidden="1"/>
    </xf>
    <xf numFmtId="0" fontId="32" fillId="2" borderId="86" xfId="0" applyFont="1" applyFill="1" applyBorder="1" applyAlignment="1" applyProtection="1">
      <alignment horizontal="left"/>
      <protection hidden="1"/>
    </xf>
    <xf numFmtId="0" fontId="32" fillId="2" borderId="87" xfId="0" applyFont="1" applyFill="1" applyBorder="1" applyAlignment="1" applyProtection="1">
      <alignment horizontal="left"/>
      <protection hidden="1"/>
    </xf>
    <xf numFmtId="0" fontId="32" fillId="2" borderId="88" xfId="0" applyFont="1" applyFill="1" applyBorder="1" applyAlignment="1" applyProtection="1">
      <alignment horizontal="left"/>
      <protection hidden="1"/>
    </xf>
    <xf numFmtId="0" fontId="52" fillId="10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5" fillId="10" borderId="89" xfId="0" applyFont="1" applyFill="1" applyBorder="1" applyAlignment="1" applyProtection="1">
      <alignment horizontal="center"/>
      <protection hidden="1"/>
    </xf>
    <xf numFmtId="0" fontId="0" fillId="10" borderId="33" xfId="0" applyFill="1" applyBorder="1" applyAlignment="1" applyProtection="1">
      <alignment horizontal="center"/>
      <protection hidden="1"/>
    </xf>
    <xf numFmtId="0" fontId="27" fillId="5" borderId="70" xfId="0" applyFont="1" applyFill="1" applyBorder="1" applyAlignment="1" applyProtection="1">
      <alignment horizontal="center" vertical="center"/>
      <protection hidden="1"/>
    </xf>
    <xf numFmtId="0" fontId="27" fillId="5" borderId="69" xfId="0" applyFont="1" applyFill="1" applyBorder="1" applyAlignment="1" applyProtection="1">
      <alignment horizontal="center" vertical="center"/>
      <protection hidden="1"/>
    </xf>
    <xf numFmtId="0" fontId="5" fillId="0" borderId="75" xfId="0" applyFont="1" applyBorder="1" applyAlignment="1" applyProtection="1">
      <alignment horizontal="left"/>
      <protection locked="0"/>
    </xf>
    <xf numFmtId="0" fontId="5" fillId="0" borderId="71" xfId="0" applyFont="1" applyBorder="1" applyAlignment="1" applyProtection="1">
      <alignment horizontal="left"/>
      <protection locked="0"/>
    </xf>
    <xf numFmtId="0" fontId="5" fillId="0" borderId="73" xfId="0" applyFont="1" applyBorder="1" applyAlignment="1" applyProtection="1">
      <alignment horizontal="left"/>
      <protection locked="0"/>
    </xf>
    <xf numFmtId="0" fontId="59" fillId="2" borderId="24" xfId="0" applyFont="1" applyFill="1" applyBorder="1" applyAlignment="1" applyProtection="1">
      <alignment horizontal="left"/>
      <protection hidden="1"/>
    </xf>
    <xf numFmtId="0" fontId="59" fillId="2" borderId="23" xfId="0" applyFont="1" applyFill="1" applyBorder="1" applyAlignment="1" applyProtection="1">
      <alignment horizontal="left"/>
      <protection hidden="1"/>
    </xf>
    <xf numFmtId="0" fontId="32" fillId="2" borderId="1" xfId="0" applyFont="1" applyFill="1" applyBorder="1" applyAlignment="1" applyProtection="1">
      <alignment horizontal="center"/>
      <protection hidden="1"/>
    </xf>
    <xf numFmtId="0" fontId="32" fillId="2" borderId="81" xfId="0" quotePrefix="1" applyFont="1" applyFill="1" applyBorder="1" applyAlignment="1" applyProtection="1">
      <alignment horizontal="left" indent="1"/>
      <protection hidden="1"/>
    </xf>
    <xf numFmtId="0" fontId="32" fillId="2" borderId="6" xfId="0" quotePrefix="1" applyFont="1" applyFill="1" applyBorder="1" applyAlignment="1" applyProtection="1">
      <alignment horizontal="left" indent="1"/>
      <protection hidden="1"/>
    </xf>
    <xf numFmtId="0" fontId="9" fillId="9" borderId="33" xfId="0" applyFont="1" applyFill="1" applyBorder="1" applyAlignment="1" applyProtection="1">
      <alignment horizontal="left" vertical="center"/>
      <protection locked="0"/>
    </xf>
    <xf numFmtId="0" fontId="9" fillId="9" borderId="79" xfId="0" applyFont="1" applyFill="1" applyBorder="1" applyAlignment="1" applyProtection="1">
      <alignment horizontal="left" vertical="center"/>
      <protection locked="0"/>
    </xf>
    <xf numFmtId="0" fontId="21" fillId="2" borderId="0" xfId="0" applyFont="1" applyFill="1" applyAlignment="1" applyProtection="1">
      <alignment horizontal="center"/>
      <protection hidden="1"/>
    </xf>
    <xf numFmtId="0" fontId="32" fillId="2" borderId="9" xfId="0" applyFont="1" applyFill="1" applyBorder="1" applyAlignment="1" applyProtection="1">
      <alignment horizontal="left"/>
      <protection hidden="1"/>
    </xf>
    <xf numFmtId="0" fontId="32" fillId="2" borderId="83" xfId="0" applyFont="1" applyFill="1" applyBorder="1" applyAlignment="1" applyProtection="1">
      <alignment horizontal="left"/>
      <protection hidden="1"/>
    </xf>
    <xf numFmtId="0" fontId="32" fillId="2" borderId="8" xfId="0" applyFont="1" applyFill="1" applyBorder="1" applyAlignment="1" applyProtection="1">
      <alignment horizontal="left"/>
      <protection hidden="1"/>
    </xf>
    <xf numFmtId="0" fontId="42" fillId="5" borderId="24" xfId="0" applyFont="1" applyFill="1" applyBorder="1" applyAlignment="1" applyProtection="1">
      <alignment horizontal="center" vertical="center"/>
      <protection hidden="1"/>
    </xf>
    <xf numFmtId="0" fontId="42" fillId="5" borderId="50" xfId="0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left" vertical="center"/>
      <protection locked="0"/>
    </xf>
    <xf numFmtId="0" fontId="2" fillId="2" borderId="13" xfId="0" applyFont="1" applyFill="1" applyBorder="1" applyAlignment="1" applyProtection="1">
      <alignment horizontal="left" vertical="center"/>
      <protection locked="0"/>
    </xf>
    <xf numFmtId="0" fontId="32" fillId="2" borderId="9" xfId="0" quotePrefix="1" applyFont="1" applyFill="1" applyBorder="1" applyAlignment="1" applyProtection="1">
      <alignment horizontal="left" indent="1"/>
      <protection hidden="1"/>
    </xf>
    <xf numFmtId="0" fontId="32" fillId="2" borderId="3" xfId="0" quotePrefix="1" applyFont="1" applyFill="1" applyBorder="1" applyAlignment="1" applyProtection="1">
      <alignment horizontal="left" indent="1"/>
      <protection hidden="1"/>
    </xf>
    <xf numFmtId="0" fontId="32" fillId="2" borderId="8" xfId="0" quotePrefix="1" applyFont="1" applyFill="1" applyBorder="1" applyAlignment="1" applyProtection="1">
      <alignment horizontal="left" indent="1"/>
      <protection hidden="1"/>
    </xf>
    <xf numFmtId="0" fontId="32" fillId="2" borderId="51" xfId="0" quotePrefix="1" applyFont="1" applyFill="1" applyBorder="1" applyAlignment="1" applyProtection="1">
      <alignment horizontal="left" indent="1"/>
      <protection hidden="1"/>
    </xf>
    <xf numFmtId="0" fontId="32" fillId="2" borderId="52" xfId="0" quotePrefix="1" applyFont="1" applyFill="1" applyBorder="1" applyAlignment="1" applyProtection="1">
      <alignment horizontal="left" indent="1"/>
      <protection hidden="1"/>
    </xf>
    <xf numFmtId="0" fontId="32" fillId="2" borderId="53" xfId="0" quotePrefix="1" applyFont="1" applyFill="1" applyBorder="1" applyAlignment="1" applyProtection="1">
      <alignment horizontal="left" indent="1"/>
      <protection hidden="1"/>
    </xf>
    <xf numFmtId="0" fontId="43" fillId="7" borderId="14" xfId="0" applyFont="1" applyFill="1" applyBorder="1" applyAlignment="1" applyProtection="1">
      <alignment horizontal="center" vertical="center" wrapText="1"/>
      <protection hidden="1"/>
    </xf>
    <xf numFmtId="0" fontId="43" fillId="7" borderId="15" xfId="0" applyFont="1" applyFill="1" applyBorder="1" applyAlignment="1" applyProtection="1">
      <alignment horizontal="center" vertical="center" wrapText="1"/>
      <protection hidden="1"/>
    </xf>
    <xf numFmtId="0" fontId="32" fillId="2" borderId="51" xfId="0" applyFont="1" applyFill="1" applyBorder="1" applyAlignment="1" applyProtection="1">
      <alignment horizontal="left"/>
      <protection hidden="1"/>
    </xf>
    <xf numFmtId="0" fontId="32" fillId="2" borderId="52" xfId="0" applyFont="1" applyFill="1" applyBorder="1" applyAlignment="1" applyProtection="1">
      <alignment horizontal="left"/>
      <protection hidden="1"/>
    </xf>
    <xf numFmtId="0" fontId="32" fillId="2" borderId="53" xfId="0" applyFont="1" applyFill="1" applyBorder="1" applyAlignment="1" applyProtection="1">
      <alignment horizontal="left"/>
      <protection hidden="1"/>
    </xf>
    <xf numFmtId="0" fontId="36" fillId="0" borderId="30" xfId="0" applyFont="1" applyBorder="1" applyAlignment="1" applyProtection="1">
      <alignment horizontal="center"/>
      <protection hidden="1"/>
    </xf>
    <xf numFmtId="0" fontId="36" fillId="0" borderId="20" xfId="0" applyFont="1" applyBorder="1" applyAlignment="1" applyProtection="1">
      <alignment horizontal="center"/>
      <protection hidden="1"/>
    </xf>
    <xf numFmtId="0" fontId="32" fillId="2" borderId="20" xfId="0" applyFont="1" applyFill="1" applyBorder="1" applyAlignment="1" applyProtection="1">
      <alignment horizontal="center"/>
      <protection hidden="1"/>
    </xf>
    <xf numFmtId="0" fontId="32" fillId="2" borderId="27" xfId="0" applyFont="1" applyFill="1" applyBorder="1" applyAlignment="1" applyProtection="1">
      <alignment horizontal="center"/>
      <protection hidden="1"/>
    </xf>
    <xf numFmtId="0" fontId="32" fillId="2" borderId="9" xfId="0" applyFont="1" applyFill="1" applyBorder="1" applyAlignment="1" applyProtection="1">
      <alignment horizontal="left" indent="1"/>
      <protection hidden="1"/>
    </xf>
    <xf numFmtId="0" fontId="32" fillId="2" borderId="3" xfId="0" applyFont="1" applyFill="1" applyBorder="1" applyAlignment="1" applyProtection="1">
      <alignment horizontal="left" indent="1"/>
      <protection hidden="1"/>
    </xf>
    <xf numFmtId="0" fontId="32" fillId="2" borderId="47" xfId="0" applyFont="1" applyFill="1" applyBorder="1" applyAlignment="1" applyProtection="1">
      <alignment horizontal="left"/>
      <protection hidden="1"/>
    </xf>
    <xf numFmtId="0" fontId="32" fillId="2" borderId="48" xfId="0" applyFont="1" applyFill="1" applyBorder="1" applyAlignment="1" applyProtection="1">
      <alignment horizontal="left"/>
      <protection hidden="1"/>
    </xf>
    <xf numFmtId="0" fontId="32" fillId="2" borderId="78" xfId="0" applyFont="1" applyFill="1" applyBorder="1" applyAlignment="1" applyProtection="1">
      <alignment horizontal="left"/>
      <protection hidden="1"/>
    </xf>
    <xf numFmtId="0" fontId="56" fillId="2" borderId="23" xfId="0" applyFont="1" applyFill="1" applyBorder="1" applyAlignment="1">
      <alignment horizontal="left"/>
    </xf>
    <xf numFmtId="0" fontId="32" fillId="2" borderId="54" xfId="0" quotePrefix="1" applyFont="1" applyFill="1" applyBorder="1" applyAlignment="1" applyProtection="1">
      <alignment horizontal="left" indent="1"/>
      <protection hidden="1"/>
    </xf>
    <xf numFmtId="0" fontId="32" fillId="2" borderId="5" xfId="0" quotePrefix="1" applyFont="1" applyFill="1" applyBorder="1" applyAlignment="1" applyProtection="1">
      <alignment horizontal="left" indent="1"/>
      <protection hidden="1"/>
    </xf>
    <xf numFmtId="0" fontId="32" fillId="2" borderId="54" xfId="0" applyFont="1" applyFill="1" applyBorder="1" applyAlignment="1" applyProtection="1">
      <alignment horizontal="left" indent="1"/>
      <protection hidden="1"/>
    </xf>
    <xf numFmtId="0" fontId="32" fillId="2" borderId="5" xfId="0" applyFont="1" applyFill="1" applyBorder="1" applyAlignment="1" applyProtection="1">
      <alignment horizontal="left" indent="1"/>
      <protection hidden="1"/>
    </xf>
    <xf numFmtId="0" fontId="32" fillId="2" borderId="82" xfId="0" applyFont="1" applyFill="1" applyBorder="1" applyAlignment="1" applyProtection="1">
      <alignment horizontal="left" indent="1"/>
      <protection hidden="1"/>
    </xf>
    <xf numFmtId="0" fontId="32" fillId="2" borderId="0" xfId="0" applyFont="1" applyFill="1" applyAlignment="1" applyProtection="1">
      <alignment horizontal="left" indent="1"/>
      <protection hidden="1"/>
    </xf>
    <xf numFmtId="0" fontId="32" fillId="2" borderId="23" xfId="0" applyFont="1" applyFill="1" applyBorder="1" applyAlignment="1" applyProtection="1">
      <alignment horizontal="left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5" fillId="2" borderId="2" xfId="0" applyFont="1" applyFill="1" applyBorder="1" applyAlignment="1" applyProtection="1">
      <alignment horizontal="center" vertical="center"/>
      <protection hidden="1"/>
    </xf>
    <xf numFmtId="0" fontId="4" fillId="9" borderId="34" xfId="0" applyFont="1" applyFill="1" applyBorder="1" applyAlignment="1" applyProtection="1">
      <alignment horizontal="center" vertical="center"/>
      <protection locked="0"/>
    </xf>
    <xf numFmtId="0" fontId="4" fillId="9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>
      <alignment horizontal="left" vertical="top"/>
    </xf>
    <xf numFmtId="0" fontId="26" fillId="2" borderId="1" xfId="0" applyFont="1" applyFill="1" applyBorder="1" applyAlignment="1">
      <alignment horizontal="left" vertical="top"/>
    </xf>
    <xf numFmtId="0" fontId="44" fillId="10" borderId="0" xfId="0" applyFont="1" applyFill="1" applyAlignment="1" applyProtection="1">
      <alignment horizontal="left" indent="1"/>
      <protection hidden="1"/>
    </xf>
    <xf numFmtId="0" fontId="26" fillId="3" borderId="0" xfId="0" applyFont="1" applyFill="1" applyAlignment="1" applyProtection="1">
      <alignment horizontal="center"/>
      <protection hidden="1"/>
    </xf>
    <xf numFmtId="0" fontId="5" fillId="10" borderId="35" xfId="0" applyFont="1" applyFill="1" applyBorder="1" applyAlignment="1" applyProtection="1">
      <alignment horizontal="left" indent="1"/>
      <protection hidden="1"/>
    </xf>
    <xf numFmtId="0" fontId="28" fillId="2" borderId="81" xfId="0" applyFont="1" applyFill="1" applyBorder="1" applyAlignment="1" applyProtection="1">
      <alignment horizontal="left"/>
      <protection hidden="1"/>
    </xf>
    <xf numFmtId="0" fontId="28" fillId="2" borderId="6" xfId="0" applyFont="1" applyFill="1" applyBorder="1" applyAlignment="1" applyProtection="1">
      <alignment horizontal="left"/>
      <protection hidden="1"/>
    </xf>
    <xf numFmtId="0" fontId="28" fillId="2" borderId="42" xfId="0" applyFont="1" applyFill="1" applyBorder="1" applyAlignment="1" applyProtection="1">
      <alignment horizontal="left"/>
      <protection hidden="1"/>
    </xf>
    <xf numFmtId="14" fontId="62" fillId="2" borderId="0" xfId="1" applyNumberFormat="1" applyFont="1" applyFill="1" applyBorder="1" applyAlignment="1" applyProtection="1">
      <alignment horizontal="right"/>
      <protection hidden="1"/>
    </xf>
    <xf numFmtId="164" fontId="34" fillId="2" borderId="83" xfId="0" applyNumberFormat="1" applyFont="1" applyFill="1" applyBorder="1" applyAlignment="1" applyProtection="1">
      <alignment horizontal="center" vertical="center"/>
      <protection hidden="1"/>
    </xf>
    <xf numFmtId="0" fontId="34" fillId="2" borderId="80" xfId="0" quotePrefix="1" applyFont="1" applyFill="1" applyBorder="1" applyAlignment="1" applyProtection="1">
      <alignment horizontal="left"/>
      <protection hidden="1"/>
    </xf>
    <xf numFmtId="0" fontId="34" fillId="2" borderId="80" xfId="0" applyFont="1" applyFill="1" applyBorder="1" applyAlignment="1" applyProtection="1">
      <alignment horizontal="left"/>
      <protection hidden="1"/>
    </xf>
    <xf numFmtId="0" fontId="26" fillId="2" borderId="0" xfId="0" applyFont="1" applyFill="1" applyAlignment="1">
      <alignment horizontal="left"/>
    </xf>
    <xf numFmtId="0" fontId="26" fillId="2" borderId="0" xfId="0" applyFont="1" applyFill="1" applyAlignment="1">
      <alignment horizontal="left" vertical="center"/>
    </xf>
    <xf numFmtId="0" fontId="34" fillId="2" borderId="0" xfId="0" applyFont="1" applyFill="1" applyAlignment="1" applyProtection="1">
      <alignment horizontal="left" vertical="center"/>
      <protection hidden="1"/>
    </xf>
    <xf numFmtId="0" fontId="34" fillId="2" borderId="1" xfId="0" applyFont="1" applyFill="1" applyBorder="1" applyAlignment="1" applyProtection="1">
      <alignment horizontal="left" vertical="center"/>
      <protection hidden="1"/>
    </xf>
    <xf numFmtId="0" fontId="34" fillId="2" borderId="83" xfId="0" applyFont="1" applyFill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left" vertical="center" wrapText="1"/>
      <protection hidden="1"/>
    </xf>
    <xf numFmtId="0" fontId="34" fillId="2" borderId="1" xfId="0" applyFont="1" applyFill="1" applyBorder="1" applyAlignment="1" applyProtection="1">
      <alignment horizontal="left" vertical="center" wrapText="1"/>
      <protection hidden="1"/>
    </xf>
    <xf numFmtId="0" fontId="60" fillId="2" borderId="0" xfId="1" applyNumberFormat="1" applyFont="1" applyFill="1" applyBorder="1" applyAlignment="1" applyProtection="1">
      <alignment horizontal="left" vertical="center" wrapText="1" indent="1"/>
      <protection hidden="1"/>
    </xf>
    <xf numFmtId="0" fontId="35" fillId="2" borderId="80" xfId="0" quotePrefix="1" applyFont="1" applyFill="1" applyBorder="1" applyAlignment="1">
      <alignment vertical="center"/>
    </xf>
    <xf numFmtId="0" fontId="35" fillId="2" borderId="80" xfId="0" applyFont="1" applyFill="1" applyBorder="1" applyAlignment="1">
      <alignment vertical="center"/>
    </xf>
    <xf numFmtId="0" fontId="28" fillId="2" borderId="14" xfId="0" applyFont="1" applyFill="1" applyBorder="1" applyAlignment="1" applyProtection="1">
      <alignment horizontal="right"/>
      <protection hidden="1"/>
    </xf>
    <xf numFmtId="0" fontId="28" fillId="2" borderId="15" xfId="0" applyFont="1" applyFill="1" applyBorder="1" applyAlignment="1" applyProtection="1">
      <alignment horizontal="right"/>
      <protection hidden="1"/>
    </xf>
    <xf numFmtId="0" fontId="22" fillId="2" borderId="1" xfId="0" applyFont="1" applyFill="1" applyBorder="1" applyAlignment="1" applyProtection="1">
      <alignment horizontal="center"/>
      <protection hidden="1"/>
    </xf>
    <xf numFmtId="0" fontId="33" fillId="2" borderId="17" xfId="0" applyFont="1" applyFill="1" applyBorder="1" applyAlignment="1" applyProtection="1">
      <alignment horizontal="right" vertical="center"/>
      <protection hidden="1"/>
    </xf>
    <xf numFmtId="0" fontId="33" fillId="2" borderId="1" xfId="0" applyFont="1" applyFill="1" applyBorder="1" applyAlignment="1" applyProtection="1">
      <alignment horizontal="right" vertical="center"/>
      <protection hidden="1"/>
    </xf>
    <xf numFmtId="0" fontId="33" fillId="2" borderId="1" xfId="0" applyFont="1" applyFill="1" applyBorder="1" applyAlignment="1" applyProtection="1">
      <alignment horizontal="left" vertical="center"/>
      <protection hidden="1"/>
    </xf>
    <xf numFmtId="0" fontId="33" fillId="2" borderId="18" xfId="0" applyFont="1" applyFill="1" applyBorder="1" applyAlignment="1" applyProtection="1">
      <alignment horizontal="left" vertical="center"/>
      <protection hidden="1"/>
    </xf>
    <xf numFmtId="0" fontId="36" fillId="0" borderId="39" xfId="0" applyFont="1" applyBorder="1" applyAlignment="1" applyProtection="1">
      <alignment horizontal="center"/>
      <protection hidden="1"/>
    </xf>
    <xf numFmtId="0" fontId="36" fillId="0" borderId="40" xfId="0" applyFont="1" applyBorder="1" applyAlignment="1" applyProtection="1">
      <alignment horizontal="center"/>
      <protection hidden="1"/>
    </xf>
    <xf numFmtId="0" fontId="32" fillId="2" borderId="40" xfId="0" applyFont="1" applyFill="1" applyBorder="1" applyAlignment="1" applyProtection="1">
      <alignment horizontal="center"/>
      <protection hidden="1"/>
    </xf>
    <xf numFmtId="0" fontId="32" fillId="2" borderId="41" xfId="0" applyFont="1" applyFill="1" applyBorder="1" applyAlignment="1" applyProtection="1">
      <alignment horizontal="center"/>
      <protection hidden="1"/>
    </xf>
    <xf numFmtId="0" fontId="32" fillId="2" borderId="12" xfId="0" applyFont="1" applyFill="1" applyBorder="1" applyAlignment="1" applyProtection="1">
      <alignment horizontal="left"/>
      <protection hidden="1"/>
    </xf>
    <xf numFmtId="0" fontId="32" fillId="2" borderId="7" xfId="0" applyFont="1" applyFill="1" applyBorder="1" applyAlignment="1" applyProtection="1">
      <alignment horizontal="left"/>
      <protection hidden="1"/>
    </xf>
    <xf numFmtId="0" fontId="32" fillId="2" borderId="13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32" fillId="2" borderId="51" xfId="0" applyFont="1" applyFill="1" applyBorder="1" applyAlignment="1" applyProtection="1">
      <alignment horizontal="left" indent="1"/>
      <protection hidden="1"/>
    </xf>
    <xf numFmtId="0" fontId="32" fillId="2" borderId="52" xfId="0" applyFont="1" applyFill="1" applyBorder="1" applyAlignment="1" applyProtection="1">
      <alignment horizontal="left" indent="1"/>
      <protection hidden="1"/>
    </xf>
    <xf numFmtId="0" fontId="32" fillId="2" borderId="53" xfId="0" applyFont="1" applyFill="1" applyBorder="1" applyAlignment="1" applyProtection="1">
      <alignment horizontal="left" indent="1"/>
      <protection hidden="1"/>
    </xf>
    <xf numFmtId="0" fontId="32" fillId="2" borderId="12" xfId="0" quotePrefix="1" applyFont="1" applyFill="1" applyBorder="1" applyAlignment="1" applyProtection="1">
      <alignment horizontal="left" indent="1"/>
      <protection hidden="1"/>
    </xf>
    <xf numFmtId="0" fontId="32" fillId="2" borderId="7" xfId="0" quotePrefix="1" applyFont="1" applyFill="1" applyBorder="1" applyAlignment="1" applyProtection="1">
      <alignment horizontal="left" indent="1"/>
      <protection hidden="1"/>
    </xf>
    <xf numFmtId="0" fontId="32" fillId="2" borderId="13" xfId="0" quotePrefix="1" applyFont="1" applyFill="1" applyBorder="1" applyAlignment="1" applyProtection="1">
      <alignment horizontal="left" indent="1"/>
      <protection hidden="1"/>
    </xf>
    <xf numFmtId="0" fontId="0" fillId="10" borderId="0" xfId="0" applyFill="1" applyAlignment="1">
      <alignment horizontal="center"/>
    </xf>
    <xf numFmtId="0" fontId="3" fillId="10" borderId="0" xfId="0" applyFont="1" applyFill="1" applyAlignment="1" applyProtection="1">
      <alignment horizontal="center"/>
      <protection hidden="1"/>
    </xf>
    <xf numFmtId="0" fontId="5" fillId="10" borderId="0" xfId="0" applyFont="1" applyFill="1" applyAlignment="1" applyProtection="1">
      <alignment horizontal="center"/>
      <protection hidden="1"/>
    </xf>
    <xf numFmtId="0" fontId="36" fillId="0" borderId="29" xfId="0" applyFont="1" applyBorder="1" applyAlignment="1" applyProtection="1">
      <alignment horizontal="center"/>
      <protection hidden="1"/>
    </xf>
    <xf numFmtId="0" fontId="36" fillId="0" borderId="19" xfId="0" applyFont="1" applyBorder="1" applyAlignment="1" applyProtection="1">
      <alignment horizontal="center"/>
      <protection hidden="1"/>
    </xf>
    <xf numFmtId="0" fontId="32" fillId="2" borderId="19" xfId="0" applyFont="1" applyFill="1" applyBorder="1" applyAlignment="1" applyProtection="1">
      <alignment horizontal="center"/>
      <protection hidden="1"/>
    </xf>
    <xf numFmtId="0" fontId="32" fillId="2" borderId="26" xfId="0" applyFont="1" applyFill="1" applyBorder="1" applyAlignment="1" applyProtection="1">
      <alignment horizontal="center"/>
      <protection hidden="1"/>
    </xf>
    <xf numFmtId="0" fontId="61" fillId="10" borderId="0" xfId="0" applyFont="1" applyFill="1" applyAlignment="1" applyProtection="1">
      <alignment horizontal="left" vertical="center" indent="1"/>
      <protection hidden="1"/>
    </xf>
    <xf numFmtId="0" fontId="38" fillId="5" borderId="44" xfId="0" applyFont="1" applyFill="1" applyBorder="1" applyAlignment="1" applyProtection="1">
      <alignment horizontal="center" vertical="center"/>
      <protection hidden="1"/>
    </xf>
    <xf numFmtId="0" fontId="38" fillId="5" borderId="45" xfId="0" applyFont="1" applyFill="1" applyBorder="1" applyAlignment="1" applyProtection="1">
      <alignment horizontal="center" vertical="center"/>
      <protection hidden="1"/>
    </xf>
    <xf numFmtId="0" fontId="28" fillId="2" borderId="15" xfId="0" applyFont="1" applyFill="1" applyBorder="1" applyAlignment="1" applyProtection="1">
      <alignment horizontal="left"/>
      <protection hidden="1"/>
    </xf>
    <xf numFmtId="0" fontId="28" fillId="2" borderId="16" xfId="0" applyFont="1" applyFill="1" applyBorder="1" applyAlignment="1" applyProtection="1">
      <alignment horizontal="left"/>
      <protection hidden="1"/>
    </xf>
    <xf numFmtId="0" fontId="37" fillId="5" borderId="43" xfId="0" applyFont="1" applyFill="1" applyBorder="1" applyProtection="1">
      <protection hidden="1"/>
    </xf>
    <xf numFmtId="0" fontId="37" fillId="5" borderId="44" xfId="0" applyFont="1" applyFill="1" applyBorder="1" applyProtection="1">
      <protection hidden="1"/>
    </xf>
    <xf numFmtId="0" fontId="27" fillId="5" borderId="44" xfId="0" applyFont="1" applyFill="1" applyBorder="1" applyAlignment="1" applyProtection="1">
      <alignment horizontal="left" indent="1"/>
      <protection hidden="1"/>
    </xf>
    <xf numFmtId="0" fontId="27" fillId="0" borderId="0" xfId="1" applyNumberFormat="1" applyFont="1" applyFill="1" applyBorder="1" applyAlignment="1" applyProtection="1">
      <alignment horizontal="left" vertical="center" wrapText="1"/>
      <protection hidden="1"/>
    </xf>
    <xf numFmtId="0" fontId="66" fillId="2" borderId="0" xfId="0" applyFont="1" applyFill="1" applyAlignment="1">
      <alignment horizontal="center"/>
    </xf>
  </cellXfs>
  <cellStyles count="2">
    <cellStyle name="Migliaia" xfId="1" builtinId="3"/>
    <cellStyle name="Normale" xfId="0" builtinId="0"/>
  </cellStyles>
  <dxfs count="13"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3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border>
        <bottom style="hair">
          <color indexed="64"/>
        </bottom>
      </border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00206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70C0"/>
      </font>
      <fill>
        <patternFill>
          <bgColor rgb="FFFFFF00"/>
        </patternFill>
      </fill>
    </dxf>
    <dxf>
      <fill>
        <patternFill patternType="gray125"/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39773A"/>
      <color rgb="FF0066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BN$19" lockText="1"/>
</file>

<file path=xl/ctrlProps/ctrlProp10.xml><?xml version="1.0" encoding="utf-8"?>
<formControlPr xmlns="http://schemas.microsoft.com/office/spreadsheetml/2009/9/main" objectType="CheckBox" fmlaLink="$BN$28" lockText="1"/>
</file>

<file path=xl/ctrlProps/ctrlProp11.xml><?xml version="1.0" encoding="utf-8"?>
<formControlPr xmlns="http://schemas.microsoft.com/office/spreadsheetml/2009/9/main" objectType="CheckBox" fmlaLink="$BN$35" lockText="1"/>
</file>

<file path=xl/ctrlProps/ctrlProp12.xml><?xml version="1.0" encoding="utf-8"?>
<formControlPr xmlns="http://schemas.microsoft.com/office/spreadsheetml/2009/9/main" objectType="CheckBox" fmlaLink="$BN$18" lockText="1"/>
</file>

<file path=xl/ctrlProps/ctrlProp13.xml><?xml version="1.0" encoding="utf-8"?>
<formControlPr xmlns="http://schemas.microsoft.com/office/spreadsheetml/2009/9/main" objectType="CheckBox" fmlaLink="$BN$18" lockText="1"/>
</file>

<file path=xl/ctrlProps/ctrlProp14.xml><?xml version="1.0" encoding="utf-8"?>
<formControlPr xmlns="http://schemas.microsoft.com/office/spreadsheetml/2009/9/main" objectType="CheckBox" fmlaLink="$BN$18" lockText="1"/>
</file>

<file path=xl/ctrlProps/ctrlProp15.xml><?xml version="1.0" encoding="utf-8"?>
<formControlPr xmlns="http://schemas.microsoft.com/office/spreadsheetml/2009/9/main" objectType="CheckBox" fmlaLink="$BN$18" lockText="1"/>
</file>

<file path=xl/ctrlProps/ctrlProp16.xml><?xml version="1.0" encoding="utf-8"?>
<formControlPr xmlns="http://schemas.microsoft.com/office/spreadsheetml/2009/9/main" objectType="CheckBox" fmlaLink="$BN$18" lockText="1"/>
</file>

<file path=xl/ctrlProps/ctrlProp17.xml><?xml version="1.0" encoding="utf-8"?>
<formControlPr xmlns="http://schemas.microsoft.com/office/spreadsheetml/2009/9/main" objectType="CheckBox" fmlaLink="$BN$18" lockText="1"/>
</file>

<file path=xl/ctrlProps/ctrlProp18.xml><?xml version="1.0" encoding="utf-8"?>
<formControlPr xmlns="http://schemas.microsoft.com/office/spreadsheetml/2009/9/main" objectType="CheckBox" fmlaLink="$BN$18" lockText="1"/>
</file>

<file path=xl/ctrlProps/ctrlProp19.xml><?xml version="1.0" encoding="utf-8"?>
<formControlPr xmlns="http://schemas.microsoft.com/office/spreadsheetml/2009/9/main" objectType="CheckBox" fmlaLink="$BN$18" lockText="1"/>
</file>

<file path=xl/ctrlProps/ctrlProp2.xml><?xml version="1.0" encoding="utf-8"?>
<formControlPr xmlns="http://schemas.microsoft.com/office/spreadsheetml/2009/9/main" objectType="CheckBox" fmlaLink="$BN$20" lockText="1"/>
</file>

<file path=xl/ctrlProps/ctrlProp20.xml><?xml version="1.0" encoding="utf-8"?>
<formControlPr xmlns="http://schemas.microsoft.com/office/spreadsheetml/2009/9/main" objectType="CheckBox" fmlaLink="$BN$18" lockText="1"/>
</file>

<file path=xl/ctrlProps/ctrlProp21.xml><?xml version="1.0" encoding="utf-8"?>
<formControlPr xmlns="http://schemas.microsoft.com/office/spreadsheetml/2009/9/main" objectType="CheckBox" fmlaLink="$BN$18" lockText="1"/>
</file>

<file path=xl/ctrlProps/ctrlProp22.xml><?xml version="1.0" encoding="utf-8"?>
<formControlPr xmlns="http://schemas.microsoft.com/office/spreadsheetml/2009/9/main" objectType="CheckBox" fmlaLink="$BN$18" lockText="1"/>
</file>

<file path=xl/ctrlProps/ctrlProp23.xml><?xml version="1.0" encoding="utf-8"?>
<formControlPr xmlns="http://schemas.microsoft.com/office/spreadsheetml/2009/9/main" objectType="CheckBox" fmlaLink="$BN$18" lockText="1"/>
</file>

<file path=xl/ctrlProps/ctrlProp24.xml><?xml version="1.0" encoding="utf-8"?>
<formControlPr xmlns="http://schemas.microsoft.com/office/spreadsheetml/2009/9/main" objectType="CheckBox" fmlaLink="$BN$18" lockText="1"/>
</file>

<file path=xl/ctrlProps/ctrlProp25.xml><?xml version="1.0" encoding="utf-8"?>
<formControlPr xmlns="http://schemas.microsoft.com/office/spreadsheetml/2009/9/main" objectType="CheckBox" fmlaLink="$BN$18" lockText="1"/>
</file>

<file path=xl/ctrlProps/ctrlProp26.xml><?xml version="1.0" encoding="utf-8"?>
<formControlPr xmlns="http://schemas.microsoft.com/office/spreadsheetml/2009/9/main" objectType="CheckBox" fmlaLink="$BN$18" lockText="1"/>
</file>

<file path=xl/ctrlProps/ctrlProp27.xml><?xml version="1.0" encoding="utf-8"?>
<formControlPr xmlns="http://schemas.microsoft.com/office/spreadsheetml/2009/9/main" objectType="CheckBox" fmlaLink="$BN$18" lockText="1"/>
</file>

<file path=xl/ctrlProps/ctrlProp28.xml><?xml version="1.0" encoding="utf-8"?>
<formControlPr xmlns="http://schemas.microsoft.com/office/spreadsheetml/2009/9/main" objectType="CheckBox" fmlaLink="$BN$18" lockText="1"/>
</file>

<file path=xl/ctrlProps/ctrlProp29.xml><?xml version="1.0" encoding="utf-8"?>
<formControlPr xmlns="http://schemas.microsoft.com/office/spreadsheetml/2009/9/main" objectType="CheckBox" fmlaLink="$BN$18" lockText="1"/>
</file>

<file path=xl/ctrlProps/ctrlProp3.xml><?xml version="1.0" encoding="utf-8"?>
<formControlPr xmlns="http://schemas.microsoft.com/office/spreadsheetml/2009/9/main" objectType="CheckBox" fmlaLink="$BN$21" lockText="1"/>
</file>

<file path=xl/ctrlProps/ctrlProp30.xml><?xml version="1.0" encoding="utf-8"?>
<formControlPr xmlns="http://schemas.microsoft.com/office/spreadsheetml/2009/9/main" objectType="CheckBox" fmlaLink="$BN$18" lockText="1"/>
</file>

<file path=xl/ctrlProps/ctrlProp31.xml><?xml version="1.0" encoding="utf-8"?>
<formControlPr xmlns="http://schemas.microsoft.com/office/spreadsheetml/2009/9/main" objectType="CheckBox" fmlaLink="$BN$18" lockText="1"/>
</file>

<file path=xl/ctrlProps/ctrlProp32.xml><?xml version="1.0" encoding="utf-8"?>
<formControlPr xmlns="http://schemas.microsoft.com/office/spreadsheetml/2009/9/main" objectType="CheckBox" fmlaLink="$BN$19" lockText="1"/>
</file>

<file path=xl/ctrlProps/ctrlProp33.xml><?xml version="1.0" encoding="utf-8"?>
<formControlPr xmlns="http://schemas.microsoft.com/office/spreadsheetml/2009/9/main" objectType="CheckBox" fmlaLink="$BN$20" lockText="1"/>
</file>

<file path=xl/ctrlProps/ctrlProp34.xml><?xml version="1.0" encoding="utf-8"?>
<formControlPr xmlns="http://schemas.microsoft.com/office/spreadsheetml/2009/9/main" objectType="CheckBox" fmlaLink="$BN$21" lockText="1"/>
</file>

<file path=xl/ctrlProps/ctrlProp35.xml><?xml version="1.0" encoding="utf-8"?>
<formControlPr xmlns="http://schemas.microsoft.com/office/spreadsheetml/2009/9/main" objectType="CheckBox" fmlaLink="$BN$22" lockText="1"/>
</file>

<file path=xl/ctrlProps/ctrlProp36.xml><?xml version="1.0" encoding="utf-8"?>
<formControlPr xmlns="http://schemas.microsoft.com/office/spreadsheetml/2009/9/main" objectType="CheckBox" fmlaLink="$BN$23" lockText="1"/>
</file>

<file path=xl/ctrlProps/ctrlProp37.xml><?xml version="1.0" encoding="utf-8"?>
<formControlPr xmlns="http://schemas.microsoft.com/office/spreadsheetml/2009/9/main" objectType="CheckBox" fmlaLink="$BN$24" lockText="1"/>
</file>

<file path=xl/ctrlProps/ctrlProp38.xml><?xml version="1.0" encoding="utf-8"?>
<formControlPr xmlns="http://schemas.microsoft.com/office/spreadsheetml/2009/9/main" objectType="CheckBox" fmlaLink="$BN$25" lockText="1"/>
</file>

<file path=xl/ctrlProps/ctrlProp39.xml><?xml version="1.0" encoding="utf-8"?>
<formControlPr xmlns="http://schemas.microsoft.com/office/spreadsheetml/2009/9/main" objectType="CheckBox" fmlaLink="$BN$26" lockText="1"/>
</file>

<file path=xl/ctrlProps/ctrlProp4.xml><?xml version="1.0" encoding="utf-8"?>
<formControlPr xmlns="http://schemas.microsoft.com/office/spreadsheetml/2009/9/main" objectType="CheckBox" fmlaLink="$BN$22" lockText="1"/>
</file>

<file path=xl/ctrlProps/ctrlProp40.xml><?xml version="1.0" encoding="utf-8"?>
<formControlPr xmlns="http://schemas.microsoft.com/office/spreadsheetml/2009/9/main" objectType="CheckBox" fmlaLink="$BN$27" lockText="1"/>
</file>

<file path=xl/ctrlProps/ctrlProp41.xml><?xml version="1.0" encoding="utf-8"?>
<formControlPr xmlns="http://schemas.microsoft.com/office/spreadsheetml/2009/9/main" objectType="CheckBox" fmlaLink="$BN$28" lockText="1"/>
</file>

<file path=xl/ctrlProps/ctrlProp42.xml><?xml version="1.0" encoding="utf-8"?>
<formControlPr xmlns="http://schemas.microsoft.com/office/spreadsheetml/2009/9/main" objectType="CheckBox" fmlaLink="$BN$29" lockText="1"/>
</file>

<file path=xl/ctrlProps/ctrlProp43.xml><?xml version="1.0" encoding="utf-8"?>
<formControlPr xmlns="http://schemas.microsoft.com/office/spreadsheetml/2009/9/main" objectType="CheckBox" fmlaLink="$BN$30" lockText="1"/>
</file>

<file path=xl/ctrlProps/ctrlProp44.xml><?xml version="1.0" encoding="utf-8"?>
<formControlPr xmlns="http://schemas.microsoft.com/office/spreadsheetml/2009/9/main" objectType="CheckBox" fmlaLink="$BN$31" lockText="1"/>
</file>

<file path=xl/ctrlProps/ctrlProp45.xml><?xml version="1.0" encoding="utf-8"?>
<formControlPr xmlns="http://schemas.microsoft.com/office/spreadsheetml/2009/9/main" objectType="CheckBox" fmlaLink="$BN$32" lockText="1"/>
</file>

<file path=xl/ctrlProps/ctrlProp46.xml><?xml version="1.0" encoding="utf-8"?>
<formControlPr xmlns="http://schemas.microsoft.com/office/spreadsheetml/2009/9/main" objectType="CheckBox" fmlaLink="$BN$33" lockText="1"/>
</file>

<file path=xl/ctrlProps/ctrlProp47.xml><?xml version="1.0" encoding="utf-8"?>
<formControlPr xmlns="http://schemas.microsoft.com/office/spreadsheetml/2009/9/main" objectType="CheckBox" fmlaLink="$BN$34" lockText="1"/>
</file>

<file path=xl/ctrlProps/ctrlProp48.xml><?xml version="1.0" encoding="utf-8"?>
<formControlPr xmlns="http://schemas.microsoft.com/office/spreadsheetml/2009/9/main" objectType="CheckBox" fmlaLink="$BN$35" lockText="1"/>
</file>

<file path=xl/ctrlProps/ctrlProp49.xml><?xml version="1.0" encoding="utf-8"?>
<formControlPr xmlns="http://schemas.microsoft.com/office/spreadsheetml/2009/9/main" objectType="CheckBox" fmlaLink="$BN$36" lockText="1"/>
</file>

<file path=xl/ctrlProps/ctrlProp5.xml><?xml version="1.0" encoding="utf-8"?>
<formControlPr xmlns="http://schemas.microsoft.com/office/spreadsheetml/2009/9/main" objectType="CheckBox" fmlaLink="$BN$23" lockText="1"/>
</file>

<file path=xl/ctrlProps/ctrlProp50.xml><?xml version="1.0" encoding="utf-8"?>
<formControlPr xmlns="http://schemas.microsoft.com/office/spreadsheetml/2009/9/main" objectType="CheckBox" fmlaLink="$BN$37" lockText="1"/>
</file>

<file path=xl/ctrlProps/ctrlProp51.xml><?xml version="1.0" encoding="utf-8"?>
<formControlPr xmlns="http://schemas.microsoft.com/office/spreadsheetml/2009/9/main" objectType="CheckBox" fmlaLink="$BN$19" lockText="1"/>
</file>

<file path=xl/ctrlProps/ctrlProp52.xml><?xml version="1.0" encoding="utf-8"?>
<formControlPr xmlns="http://schemas.microsoft.com/office/spreadsheetml/2009/9/main" objectType="CheckBox" fmlaLink="$BN$18" lockText="1"/>
</file>

<file path=xl/ctrlProps/ctrlProp53.xml><?xml version="1.0" encoding="utf-8"?>
<formControlPr xmlns="http://schemas.microsoft.com/office/spreadsheetml/2009/9/main" objectType="CheckBox" fmlaLink="$BN$18" lockText="1"/>
</file>

<file path=xl/ctrlProps/ctrlProp54.xml><?xml version="1.0" encoding="utf-8"?>
<formControlPr xmlns="http://schemas.microsoft.com/office/spreadsheetml/2009/9/main" objectType="CheckBox" fmlaLink="$BN$18" lockText="1"/>
</file>

<file path=xl/ctrlProps/ctrlProp55.xml><?xml version="1.0" encoding="utf-8"?>
<formControlPr xmlns="http://schemas.microsoft.com/office/spreadsheetml/2009/9/main" objectType="CheckBox" fmlaLink="$BN$36" lockText="1"/>
</file>

<file path=xl/ctrlProps/ctrlProp56.xml><?xml version="1.0" encoding="utf-8"?>
<formControlPr xmlns="http://schemas.microsoft.com/office/spreadsheetml/2009/9/main" objectType="CheckBox" fmlaLink="$BN$18" lockText="1"/>
</file>

<file path=xl/ctrlProps/ctrlProp57.xml><?xml version="1.0" encoding="utf-8"?>
<formControlPr xmlns="http://schemas.microsoft.com/office/spreadsheetml/2009/9/main" objectType="CheckBox" fmlaLink="$BN$37" lockText="1"/>
</file>

<file path=xl/ctrlProps/ctrlProp58.xml><?xml version="1.0" encoding="utf-8"?>
<formControlPr xmlns="http://schemas.microsoft.com/office/spreadsheetml/2009/9/main" objectType="CheckBox" fmlaLink="$BN$40" lockText="1"/>
</file>

<file path=xl/ctrlProps/ctrlProp59.xml><?xml version="1.0" encoding="utf-8"?>
<formControlPr xmlns="http://schemas.microsoft.com/office/spreadsheetml/2009/9/main" objectType="CheckBox" fmlaLink="$BN$41" lockText="1"/>
</file>

<file path=xl/ctrlProps/ctrlProp6.xml><?xml version="1.0" encoding="utf-8"?>
<formControlPr xmlns="http://schemas.microsoft.com/office/spreadsheetml/2009/9/main" objectType="CheckBox" fmlaLink="$BN$24" lockText="1"/>
</file>

<file path=xl/ctrlProps/ctrlProp60.xml><?xml version="1.0" encoding="utf-8"?>
<formControlPr xmlns="http://schemas.microsoft.com/office/spreadsheetml/2009/9/main" objectType="CheckBox" fmlaLink="$BN$53" lockText="1"/>
</file>

<file path=xl/ctrlProps/ctrlProp61.xml><?xml version="1.0" encoding="utf-8"?>
<formControlPr xmlns="http://schemas.microsoft.com/office/spreadsheetml/2009/9/main" objectType="CheckBox" fmlaLink="$BN$66" lockText="1"/>
</file>

<file path=xl/ctrlProps/ctrlProp62.xml><?xml version="1.0" encoding="utf-8"?>
<formControlPr xmlns="http://schemas.microsoft.com/office/spreadsheetml/2009/9/main" objectType="CheckBox" fmlaLink="$BN$51" lockText="1"/>
</file>

<file path=xl/ctrlProps/ctrlProp63.xml><?xml version="1.0" encoding="utf-8"?>
<formControlPr xmlns="http://schemas.microsoft.com/office/spreadsheetml/2009/9/main" objectType="CheckBox" fmlaLink="$BN$55" lockText="1"/>
</file>

<file path=xl/ctrlProps/ctrlProp64.xml><?xml version="1.0" encoding="utf-8"?>
<formControlPr xmlns="http://schemas.microsoft.com/office/spreadsheetml/2009/9/main" objectType="CheckBox" fmlaLink="$BN$65" lockText="1"/>
</file>

<file path=xl/ctrlProps/ctrlProp65.xml><?xml version="1.0" encoding="utf-8"?>
<formControlPr xmlns="http://schemas.microsoft.com/office/spreadsheetml/2009/9/main" objectType="CheckBox" fmlaLink="$BN$64" lockText="1"/>
</file>

<file path=xl/ctrlProps/ctrlProp66.xml><?xml version="1.0" encoding="utf-8"?>
<formControlPr xmlns="http://schemas.microsoft.com/office/spreadsheetml/2009/9/main" objectType="CheckBox" fmlaLink="$BN$67" lockText="1"/>
</file>

<file path=xl/ctrlProps/ctrlProp67.xml><?xml version="1.0" encoding="utf-8"?>
<formControlPr xmlns="http://schemas.microsoft.com/office/spreadsheetml/2009/9/main" objectType="CheckBox" fmlaLink="$BN$58" lockText="1"/>
</file>

<file path=xl/ctrlProps/ctrlProp68.xml><?xml version="1.0" encoding="utf-8"?>
<formControlPr xmlns="http://schemas.microsoft.com/office/spreadsheetml/2009/9/main" objectType="CheckBox" fmlaLink="$BN$52" lockText="1"/>
</file>

<file path=xl/ctrlProps/ctrlProp69.xml><?xml version="1.0" encoding="utf-8"?>
<formControlPr xmlns="http://schemas.microsoft.com/office/spreadsheetml/2009/9/main" objectType="CheckBox" fmlaLink="$BN$54" lockText="1"/>
</file>

<file path=xl/ctrlProps/ctrlProp7.xml><?xml version="1.0" encoding="utf-8"?>
<formControlPr xmlns="http://schemas.microsoft.com/office/spreadsheetml/2009/9/main" objectType="CheckBox" fmlaLink="$BN$25" lockText="1"/>
</file>

<file path=xl/ctrlProps/ctrlProp70.xml><?xml version="1.0" encoding="utf-8"?>
<formControlPr xmlns="http://schemas.microsoft.com/office/spreadsheetml/2009/9/main" objectType="CheckBox" fmlaLink="$BN$59" lockText="1"/>
</file>

<file path=xl/ctrlProps/ctrlProp71.xml><?xml version="1.0" encoding="utf-8"?>
<formControlPr xmlns="http://schemas.microsoft.com/office/spreadsheetml/2009/9/main" objectType="CheckBox" fmlaLink="$BN$60" lockText="1"/>
</file>

<file path=xl/ctrlProps/ctrlProp72.xml><?xml version="1.0" encoding="utf-8"?>
<formControlPr xmlns="http://schemas.microsoft.com/office/spreadsheetml/2009/9/main" objectType="CheckBox" fmlaLink="$BN$50" lockText="1"/>
</file>

<file path=xl/ctrlProps/ctrlProp73.xml><?xml version="1.0" encoding="utf-8"?>
<formControlPr xmlns="http://schemas.microsoft.com/office/spreadsheetml/2009/9/main" objectType="CheckBox" fmlaLink="$BN$57" lockText="1"/>
</file>

<file path=xl/ctrlProps/ctrlProp74.xml><?xml version="1.0" encoding="utf-8"?>
<formControlPr xmlns="http://schemas.microsoft.com/office/spreadsheetml/2009/9/main" objectType="CheckBox" fmlaLink="$BN$56" lockText="1"/>
</file>

<file path=xl/ctrlProps/ctrlProp75.xml><?xml version="1.0" encoding="utf-8"?>
<formControlPr xmlns="http://schemas.microsoft.com/office/spreadsheetml/2009/9/main" objectType="CheckBox" fmlaLink="$BN$58" lockText="1"/>
</file>

<file path=xl/ctrlProps/ctrlProp76.xml><?xml version="1.0" encoding="utf-8"?>
<formControlPr xmlns="http://schemas.microsoft.com/office/spreadsheetml/2009/9/main" objectType="CheckBox" fmlaLink="$BN$59" lockText="1"/>
</file>

<file path=xl/ctrlProps/ctrlProp77.xml><?xml version="1.0" encoding="utf-8"?>
<formControlPr xmlns="http://schemas.microsoft.com/office/spreadsheetml/2009/9/main" objectType="CheckBox" fmlaLink="$BN$60" lockText="1"/>
</file>

<file path=xl/ctrlProps/ctrlProp78.xml><?xml version="1.0" encoding="utf-8"?>
<formControlPr xmlns="http://schemas.microsoft.com/office/spreadsheetml/2009/9/main" objectType="CheckBox" fmlaLink="$BN$51" lockText="1"/>
</file>

<file path=xl/ctrlProps/ctrlProp79.xml><?xml version="1.0" encoding="utf-8"?>
<formControlPr xmlns="http://schemas.microsoft.com/office/spreadsheetml/2009/9/main" objectType="CheckBox" fmlaLink="$BN$52" lockText="1"/>
</file>

<file path=xl/ctrlProps/ctrlProp8.xml><?xml version="1.0" encoding="utf-8"?>
<formControlPr xmlns="http://schemas.microsoft.com/office/spreadsheetml/2009/9/main" objectType="CheckBox" fmlaLink="$BN$26" lockText="1"/>
</file>

<file path=xl/ctrlProps/ctrlProp80.xml><?xml version="1.0" encoding="utf-8"?>
<formControlPr xmlns="http://schemas.microsoft.com/office/spreadsheetml/2009/9/main" objectType="CheckBox" fmlaLink="$BN$53" lockText="1"/>
</file>

<file path=xl/ctrlProps/ctrlProp81.xml><?xml version="1.0" encoding="utf-8"?>
<formControlPr xmlns="http://schemas.microsoft.com/office/spreadsheetml/2009/9/main" objectType="CheckBox" fmlaLink="$BN$54" lockText="1"/>
</file>

<file path=xl/ctrlProps/ctrlProp82.xml><?xml version="1.0" encoding="utf-8"?>
<formControlPr xmlns="http://schemas.microsoft.com/office/spreadsheetml/2009/9/main" objectType="CheckBox" fmlaLink="$BN$55" lockText="1"/>
</file>

<file path=xl/ctrlProps/ctrlProp83.xml><?xml version="1.0" encoding="utf-8"?>
<formControlPr xmlns="http://schemas.microsoft.com/office/spreadsheetml/2009/9/main" objectType="CheckBox" fmlaLink="$BN$56" lockText="1"/>
</file>

<file path=xl/ctrlProps/ctrlProp9.xml><?xml version="1.0" encoding="utf-8"?>
<formControlPr xmlns="http://schemas.microsoft.com/office/spreadsheetml/2009/9/main" objectType="CheckBox" fmlaLink="$BN$27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28575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28575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28575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333375</xdr:colOff>
          <xdr:row>25</xdr:row>
          <xdr:rowOff>47625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28575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28575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2</xdr:col>
          <xdr:colOff>0</xdr:colOff>
          <xdr:row>28</xdr:row>
          <xdr:rowOff>47625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28575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28575</xdr:rowOff>
        </xdr:from>
        <xdr:to>
          <xdr:col>1</xdr:col>
          <xdr:colOff>361950</xdr:colOff>
          <xdr:row>36</xdr:row>
          <xdr:rowOff>47625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</xdr:row>
          <xdr:rowOff>38100</xdr:rowOff>
        </xdr:from>
        <xdr:to>
          <xdr:col>1</xdr:col>
          <xdr:colOff>342900</xdr:colOff>
          <xdr:row>20</xdr:row>
          <xdr:rowOff>47625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20</xdr:row>
          <xdr:rowOff>38100</xdr:rowOff>
        </xdr:from>
        <xdr:to>
          <xdr:col>1</xdr:col>
          <xdr:colOff>342900</xdr:colOff>
          <xdr:row>21</xdr:row>
          <xdr:rowOff>47625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21</xdr:row>
          <xdr:rowOff>38100</xdr:rowOff>
        </xdr:from>
        <xdr:to>
          <xdr:col>1</xdr:col>
          <xdr:colOff>342900</xdr:colOff>
          <xdr:row>22</xdr:row>
          <xdr:rowOff>47625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22</xdr:row>
          <xdr:rowOff>38100</xdr:rowOff>
        </xdr:from>
        <xdr:to>
          <xdr:col>1</xdr:col>
          <xdr:colOff>342900</xdr:colOff>
          <xdr:row>23</xdr:row>
          <xdr:rowOff>47625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23</xdr:row>
          <xdr:rowOff>38100</xdr:rowOff>
        </xdr:from>
        <xdr:to>
          <xdr:col>1</xdr:col>
          <xdr:colOff>342900</xdr:colOff>
          <xdr:row>24</xdr:row>
          <xdr:rowOff>47625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24</xdr:row>
          <xdr:rowOff>38100</xdr:rowOff>
        </xdr:from>
        <xdr:to>
          <xdr:col>1</xdr:col>
          <xdr:colOff>342900</xdr:colOff>
          <xdr:row>25</xdr:row>
          <xdr:rowOff>47625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38100</xdr:rowOff>
        </xdr:from>
        <xdr:to>
          <xdr:col>1</xdr:col>
          <xdr:colOff>342900</xdr:colOff>
          <xdr:row>26</xdr:row>
          <xdr:rowOff>47625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</xdr:row>
          <xdr:rowOff>38100</xdr:rowOff>
        </xdr:from>
        <xdr:to>
          <xdr:col>1</xdr:col>
          <xdr:colOff>342900</xdr:colOff>
          <xdr:row>27</xdr:row>
          <xdr:rowOff>47625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27</xdr:row>
          <xdr:rowOff>38100</xdr:rowOff>
        </xdr:from>
        <xdr:to>
          <xdr:col>1</xdr:col>
          <xdr:colOff>342900</xdr:colOff>
          <xdr:row>28</xdr:row>
          <xdr:rowOff>47625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28</xdr:row>
          <xdr:rowOff>38100</xdr:rowOff>
        </xdr:from>
        <xdr:to>
          <xdr:col>1</xdr:col>
          <xdr:colOff>342900</xdr:colOff>
          <xdr:row>29</xdr:row>
          <xdr:rowOff>47625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29</xdr:row>
          <xdr:rowOff>38100</xdr:rowOff>
        </xdr:from>
        <xdr:to>
          <xdr:col>1</xdr:col>
          <xdr:colOff>342900</xdr:colOff>
          <xdr:row>30</xdr:row>
          <xdr:rowOff>47625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30</xdr:row>
          <xdr:rowOff>38100</xdr:rowOff>
        </xdr:from>
        <xdr:to>
          <xdr:col>1</xdr:col>
          <xdr:colOff>342900</xdr:colOff>
          <xdr:row>31</xdr:row>
          <xdr:rowOff>47625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31</xdr:row>
          <xdr:rowOff>38100</xdr:rowOff>
        </xdr:from>
        <xdr:to>
          <xdr:col>1</xdr:col>
          <xdr:colOff>342900</xdr:colOff>
          <xdr:row>32</xdr:row>
          <xdr:rowOff>47625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</xdr:row>
          <xdr:rowOff>38100</xdr:rowOff>
        </xdr:from>
        <xdr:to>
          <xdr:col>1</xdr:col>
          <xdr:colOff>342900</xdr:colOff>
          <xdr:row>33</xdr:row>
          <xdr:rowOff>47625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33</xdr:row>
          <xdr:rowOff>38100</xdr:rowOff>
        </xdr:from>
        <xdr:to>
          <xdr:col>1</xdr:col>
          <xdr:colOff>342900</xdr:colOff>
          <xdr:row>34</xdr:row>
          <xdr:rowOff>47625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34</xdr:row>
          <xdr:rowOff>38100</xdr:rowOff>
        </xdr:from>
        <xdr:to>
          <xdr:col>1</xdr:col>
          <xdr:colOff>342900</xdr:colOff>
          <xdr:row>35</xdr:row>
          <xdr:rowOff>47625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35</xdr:row>
          <xdr:rowOff>38100</xdr:rowOff>
        </xdr:from>
        <xdr:to>
          <xdr:col>1</xdr:col>
          <xdr:colOff>342900</xdr:colOff>
          <xdr:row>36</xdr:row>
          <xdr:rowOff>47625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36</xdr:row>
          <xdr:rowOff>38100</xdr:rowOff>
        </xdr:from>
        <xdr:to>
          <xdr:col>1</xdr:col>
          <xdr:colOff>342900</xdr:colOff>
          <xdr:row>37</xdr:row>
          <xdr:rowOff>47625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28575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</xdr:row>
          <xdr:rowOff>38100</xdr:rowOff>
        </xdr:from>
        <xdr:to>
          <xdr:col>1</xdr:col>
          <xdr:colOff>342900</xdr:colOff>
          <xdr:row>19</xdr:row>
          <xdr:rowOff>47625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37</xdr:row>
          <xdr:rowOff>38100</xdr:rowOff>
        </xdr:from>
        <xdr:to>
          <xdr:col>1</xdr:col>
          <xdr:colOff>342900</xdr:colOff>
          <xdr:row>38</xdr:row>
          <xdr:rowOff>47625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0</xdr:rowOff>
        </xdr:from>
        <xdr:to>
          <xdr:col>2</xdr:col>
          <xdr:colOff>28575</xdr:colOff>
          <xdr:row>40</xdr:row>
          <xdr:rowOff>9525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39</xdr:row>
          <xdr:rowOff>200025</xdr:rowOff>
        </xdr:from>
        <xdr:to>
          <xdr:col>2</xdr:col>
          <xdr:colOff>28575</xdr:colOff>
          <xdr:row>41</xdr:row>
          <xdr:rowOff>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120162</xdr:colOff>
      <xdr:row>17</xdr:row>
      <xdr:rowOff>38100</xdr:rowOff>
    </xdr:from>
    <xdr:to>
      <xdr:col>1</xdr:col>
      <xdr:colOff>222739</xdr:colOff>
      <xdr:row>17</xdr:row>
      <xdr:rowOff>171450</xdr:rowOff>
    </xdr:to>
    <xdr:pic>
      <xdr:nvPicPr>
        <xdr:cNvPr id="82" name="Picture 81" descr="Segno di spunta, tipo di carattere Segoe UI Symbol, codice carattere 2714 hex.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35718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62</xdr:row>
          <xdr:rowOff>200025</xdr:rowOff>
        </xdr:from>
        <xdr:to>
          <xdr:col>4</xdr:col>
          <xdr:colOff>85725</xdr:colOff>
          <xdr:row>64</xdr:row>
          <xdr:rowOff>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0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200025</xdr:rowOff>
        </xdr:from>
        <xdr:to>
          <xdr:col>4</xdr:col>
          <xdr:colOff>95250</xdr:colOff>
          <xdr:row>63</xdr:row>
          <xdr:rowOff>9525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61</xdr:row>
          <xdr:rowOff>0</xdr:rowOff>
        </xdr:from>
        <xdr:to>
          <xdr:col>4</xdr:col>
          <xdr:colOff>95250</xdr:colOff>
          <xdr:row>62</xdr:row>
          <xdr:rowOff>9525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190500</xdr:rowOff>
        </xdr:from>
        <xdr:to>
          <xdr:col>4</xdr:col>
          <xdr:colOff>76200</xdr:colOff>
          <xdr:row>64</xdr:row>
          <xdr:rowOff>200025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55</xdr:row>
          <xdr:rowOff>0</xdr:rowOff>
        </xdr:from>
        <xdr:to>
          <xdr:col>4</xdr:col>
          <xdr:colOff>114300</xdr:colOff>
          <xdr:row>56</xdr:row>
          <xdr:rowOff>9525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120162</xdr:colOff>
      <xdr:row>43</xdr:row>
      <xdr:rowOff>66675</xdr:rowOff>
    </xdr:from>
    <xdr:ext cx="102577" cy="133350"/>
    <xdr:pic>
      <xdr:nvPicPr>
        <xdr:cNvPr id="110" name="Picture 109" descr="Segno di spunta, tipo di carattere Segoe UI Symbol, codice carattere 2714 hex.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10096500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120162</xdr:colOff>
      <xdr:row>60</xdr:row>
      <xdr:rowOff>19050</xdr:rowOff>
    </xdr:from>
    <xdr:ext cx="102577" cy="133350"/>
    <xdr:pic>
      <xdr:nvPicPr>
        <xdr:cNvPr id="111" name="Picture 110" descr="Segno di spunta, tipo di carattere Segoe UI Symbol, codice carattere 2714 hex.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9825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0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0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0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57</xdr:row>
          <xdr:rowOff>0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43</xdr:row>
          <xdr:rowOff>200025</xdr:rowOff>
        </xdr:from>
        <xdr:to>
          <xdr:col>2</xdr:col>
          <xdr:colOff>123825</xdr:colOff>
          <xdr:row>45</xdr:row>
          <xdr:rowOff>9525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53</xdr:row>
          <xdr:rowOff>200025</xdr:rowOff>
        </xdr:from>
        <xdr:to>
          <xdr:col>4</xdr:col>
          <xdr:colOff>123825</xdr:colOff>
          <xdr:row>55</xdr:row>
          <xdr:rowOff>9525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54</xdr:row>
          <xdr:rowOff>200025</xdr:rowOff>
        </xdr:from>
        <xdr:to>
          <xdr:col>4</xdr:col>
          <xdr:colOff>123825</xdr:colOff>
          <xdr:row>56</xdr:row>
          <xdr:rowOff>9525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55</xdr:row>
          <xdr:rowOff>200025</xdr:rowOff>
        </xdr:from>
        <xdr:to>
          <xdr:col>4</xdr:col>
          <xdr:colOff>123825</xdr:colOff>
          <xdr:row>57</xdr:row>
          <xdr:rowOff>9525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56</xdr:row>
          <xdr:rowOff>200025</xdr:rowOff>
        </xdr:from>
        <xdr:to>
          <xdr:col>4</xdr:col>
          <xdr:colOff>123825</xdr:colOff>
          <xdr:row>58</xdr:row>
          <xdr:rowOff>9525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44</xdr:row>
          <xdr:rowOff>200025</xdr:rowOff>
        </xdr:from>
        <xdr:to>
          <xdr:col>2</xdr:col>
          <xdr:colOff>123825</xdr:colOff>
          <xdr:row>46</xdr:row>
          <xdr:rowOff>9525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45</xdr:row>
          <xdr:rowOff>200025</xdr:rowOff>
        </xdr:from>
        <xdr:to>
          <xdr:col>2</xdr:col>
          <xdr:colOff>123825</xdr:colOff>
          <xdr:row>47</xdr:row>
          <xdr:rowOff>9525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46</xdr:row>
          <xdr:rowOff>200025</xdr:rowOff>
        </xdr:from>
        <xdr:to>
          <xdr:col>2</xdr:col>
          <xdr:colOff>123825</xdr:colOff>
          <xdr:row>48</xdr:row>
          <xdr:rowOff>9525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47</xdr:row>
          <xdr:rowOff>200025</xdr:rowOff>
        </xdr:from>
        <xdr:to>
          <xdr:col>2</xdr:col>
          <xdr:colOff>123825</xdr:colOff>
          <xdr:row>49</xdr:row>
          <xdr:rowOff>9525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48</xdr:row>
          <xdr:rowOff>200025</xdr:rowOff>
        </xdr:from>
        <xdr:to>
          <xdr:col>2</xdr:col>
          <xdr:colOff>123825</xdr:colOff>
          <xdr:row>50</xdr:row>
          <xdr:rowOff>9525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49</xdr:row>
          <xdr:rowOff>200025</xdr:rowOff>
        </xdr:from>
        <xdr:to>
          <xdr:col>2</xdr:col>
          <xdr:colOff>123825</xdr:colOff>
          <xdr:row>51</xdr:row>
          <xdr:rowOff>9525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120162</xdr:colOff>
      <xdr:row>53</xdr:row>
      <xdr:rowOff>19050</xdr:rowOff>
    </xdr:from>
    <xdr:ext cx="102577" cy="133350"/>
    <xdr:pic>
      <xdr:nvPicPr>
        <xdr:cNvPr id="93" name="Picture 92" descr="Segno di spunta, tipo di carattere Segoe UI Symbol, codice carattere 2714 hex.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462" y="12563475"/>
          <a:ext cx="102577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57151</xdr:colOff>
      <xdr:row>2</xdr:row>
      <xdr:rowOff>9526</xdr:rowOff>
    </xdr:from>
    <xdr:to>
      <xdr:col>23</xdr:col>
      <xdr:colOff>151097</xdr:colOff>
      <xdr:row>7</xdr:row>
      <xdr:rowOff>204724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1" y="438151"/>
          <a:ext cx="1770346" cy="11286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89423</xdr:rowOff>
    </xdr:from>
    <xdr:to>
      <xdr:col>6</xdr:col>
      <xdr:colOff>133349</xdr:colOff>
      <xdr:row>12</xdr:row>
      <xdr:rowOff>95952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18048"/>
          <a:ext cx="3371849" cy="2149654"/>
        </a:xfrm>
        <a:prstGeom prst="rect">
          <a:avLst/>
        </a:prstGeom>
      </xdr:spPr>
    </xdr:pic>
    <xdr:clientData/>
  </xdr:twoCellAnchor>
  <xdr:twoCellAnchor editAs="oneCell">
    <xdr:from>
      <xdr:col>24</xdr:col>
      <xdr:colOff>152399</xdr:colOff>
      <xdr:row>2</xdr:row>
      <xdr:rowOff>9525</xdr:rowOff>
    </xdr:from>
    <xdr:to>
      <xdr:col>54</xdr:col>
      <xdr:colOff>47624</xdr:colOff>
      <xdr:row>7</xdr:row>
      <xdr:rowOff>174525</xdr:rowOff>
    </xdr:to>
    <xdr:pic>
      <xdr:nvPicPr>
        <xdr:cNvPr id="95" name="Picture 94" descr="&quot;ACCELERARE LA TRANSIZIONE&quot; Tesseramento 2023/202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49" y="438150"/>
          <a:ext cx="4467225" cy="10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29</xdr:row>
      <xdr:rowOff>133350</xdr:rowOff>
    </xdr:from>
    <xdr:to>
      <xdr:col>9</xdr:col>
      <xdr:colOff>628650</xdr:colOff>
      <xdr:row>37</xdr:row>
      <xdr:rowOff>116962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05475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123826</xdr:rowOff>
    </xdr:from>
    <xdr:to>
      <xdr:col>9</xdr:col>
      <xdr:colOff>619125</xdr:colOff>
      <xdr:row>50</xdr:row>
      <xdr:rowOff>107438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72451"/>
          <a:ext cx="6096000" cy="1507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171450</xdr:rowOff>
    </xdr:from>
    <xdr:to>
      <xdr:col>9</xdr:col>
      <xdr:colOff>619125</xdr:colOff>
      <xdr:row>73</xdr:row>
      <xdr:rowOff>175132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6575"/>
          <a:ext cx="6105525" cy="3432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9</xdr:col>
      <xdr:colOff>638175</xdr:colOff>
      <xdr:row>96</xdr:row>
      <xdr:rowOff>23918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6150"/>
          <a:ext cx="6124575" cy="3443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76200</xdr:rowOff>
    </xdr:from>
    <xdr:to>
      <xdr:col>9</xdr:col>
      <xdr:colOff>629516</xdr:colOff>
      <xdr:row>24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825"/>
          <a:ext cx="6115916" cy="34385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112</xdr:row>
      <xdr:rowOff>76200</xdr:rowOff>
    </xdr:from>
    <xdr:to>
      <xdr:col>8</xdr:col>
      <xdr:colOff>526429</xdr:colOff>
      <xdr:row>152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1459825"/>
          <a:ext cx="4831728" cy="764857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alendario-scolastico_1" connectionId="1" xr16:uid="{00000000-0016-0000-01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EB348"/>
  <sheetViews>
    <sheetView showGridLines="0" tabSelected="1" workbookViewId="0">
      <selection activeCell="C19" sqref="C19"/>
    </sheetView>
  </sheetViews>
  <sheetFormatPr defaultColWidth="9.140625" defaultRowHeight="15"/>
  <cols>
    <col min="1" max="1" width="1.7109375" style="5" customWidth="1"/>
    <col min="2" max="2" width="5.7109375" style="5" customWidth="1"/>
    <col min="3" max="4" width="5.7109375" style="7" customWidth="1"/>
    <col min="5" max="6" width="15.7109375" style="7" customWidth="1"/>
    <col min="7" max="7" width="4.85546875" style="7" customWidth="1"/>
    <col min="8" max="9" width="15.7109375" style="7" customWidth="1"/>
    <col min="10" max="10" width="1.140625" style="4" customWidth="1"/>
    <col min="11" max="26" width="2.28515625" style="8" customWidth="1"/>
    <col min="27" max="52" width="2.28515625" customWidth="1"/>
    <col min="53" max="56" width="2.28515625" style="8" customWidth="1"/>
    <col min="57" max="57" width="2.28515625" style="8" hidden="1" customWidth="1"/>
    <col min="58" max="58" width="5" style="50" hidden="1" customWidth="1"/>
    <col min="59" max="59" width="25.7109375" style="52" hidden="1" customWidth="1"/>
    <col min="60" max="60" width="15.42578125" style="8" hidden="1" customWidth="1"/>
    <col min="61" max="61" width="6.5703125" style="5" hidden="1" customWidth="1"/>
    <col min="62" max="62" width="46.28515625" style="5" hidden="1" customWidth="1"/>
    <col min="63" max="63" width="14.7109375" style="5" hidden="1" customWidth="1"/>
    <col min="64" max="64" width="2" style="5" hidden="1" customWidth="1"/>
    <col min="65" max="65" width="2" hidden="1" customWidth="1"/>
    <col min="66" max="66" width="6.140625" style="7" hidden="1" customWidth="1"/>
    <col min="67" max="68" width="2" style="7" hidden="1" customWidth="1"/>
    <col min="69" max="69" width="6.140625" style="7" hidden="1" customWidth="1"/>
    <col min="70" max="70" width="6" style="7" hidden="1" customWidth="1"/>
    <col min="71" max="71" width="2" style="7" hidden="1" customWidth="1"/>
    <col min="72" max="72" width="2.28515625" style="7" hidden="1" customWidth="1"/>
    <col min="73" max="73" width="10" style="7" hidden="1" customWidth="1"/>
    <col min="74" max="74" width="7" style="7" hidden="1" customWidth="1"/>
    <col min="75" max="76" width="2" style="7" hidden="1" customWidth="1"/>
    <col min="77" max="77" width="5.5703125" style="7" hidden="1" customWidth="1"/>
    <col min="78" max="80" width="2" style="7" hidden="1" customWidth="1"/>
    <col min="81" max="83" width="5.140625" hidden="1" customWidth="1"/>
    <col min="84" max="84" width="40.28515625" hidden="1" customWidth="1"/>
    <col min="85" max="85" width="40.28515625" customWidth="1"/>
    <col min="107" max="107" width="43" customWidth="1"/>
    <col min="108" max="119" width="29.140625" customWidth="1"/>
    <col min="120" max="131" width="29.140625" style="5" customWidth="1"/>
    <col min="133" max="16384" width="9.140625" style="5"/>
  </cols>
  <sheetData>
    <row r="1" spans="1:85" ht="17.100000000000001" customHeight="1">
      <c r="A1" s="279" t="s">
        <v>69</v>
      </c>
      <c r="B1" s="279"/>
      <c r="C1" s="279"/>
      <c r="D1" s="279"/>
      <c r="E1" s="279"/>
      <c r="F1" s="279"/>
      <c r="G1" s="279"/>
      <c r="H1" s="279"/>
      <c r="I1" s="279"/>
      <c r="J1" s="174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4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D1" s="272"/>
      <c r="CE1" s="272"/>
      <c r="CF1" s="272"/>
      <c r="CG1" s="272"/>
    </row>
    <row r="2" spans="1:85" ht="9.75" customHeight="1">
      <c r="A2" s="279"/>
      <c r="B2" s="279"/>
      <c r="C2" s="279"/>
      <c r="D2" s="279"/>
      <c r="E2" s="279"/>
      <c r="F2" s="279"/>
      <c r="G2" s="279"/>
      <c r="H2" s="279"/>
      <c r="I2" s="279"/>
      <c r="J2" s="174"/>
      <c r="K2" s="1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13"/>
      <c r="AA2" s="29"/>
      <c r="AB2" s="29"/>
      <c r="AC2" s="29"/>
      <c r="AD2" s="29"/>
      <c r="AE2" s="29"/>
      <c r="AF2" s="29"/>
      <c r="AG2" s="29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"/>
      <c r="BD2" s="13"/>
      <c r="BE2" s="274"/>
      <c r="BF2" s="50" t="e">
        <f>INDEX(aggiornamenti!A:A,MATCH(M16,aggiornamenti!B:B,0))</f>
        <v>#N/A</v>
      </c>
      <c r="BG2" s="52" t="str">
        <f>IFERROR(UPPER(VLOOKUP(BF2,aggiornamenti!A:C,3,0)),BJ3)</f>
        <v>NUMERO GARA INESISTENTE</v>
      </c>
      <c r="BH2" s="85" t="s">
        <v>10</v>
      </c>
      <c r="BI2" s="83">
        <v>1</v>
      </c>
      <c r="BJ2" s="100" t="s">
        <v>54</v>
      </c>
      <c r="BK2" s="27"/>
      <c r="BL2" s="27"/>
      <c r="BM2" s="29"/>
      <c r="BN2" s="28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D2" s="272"/>
      <c r="CE2" s="272"/>
      <c r="CF2" s="272"/>
      <c r="CG2" s="272"/>
    </row>
    <row r="3" spans="1:85" ht="17.100000000000001" customHeight="1">
      <c r="A3" s="279"/>
      <c r="B3" s="279"/>
      <c r="C3" s="279"/>
      <c r="D3" s="279"/>
      <c r="E3" s="279"/>
      <c r="F3" s="279"/>
      <c r="G3" s="279"/>
      <c r="H3" s="279"/>
      <c r="I3" s="279"/>
      <c r="J3" s="174"/>
      <c r="K3" s="11"/>
      <c r="L3" s="22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3"/>
      <c r="AA3" s="29"/>
      <c r="AB3" s="29"/>
      <c r="AC3" s="29"/>
      <c r="AD3" s="29"/>
      <c r="AE3" s="29"/>
      <c r="AF3" s="29"/>
      <c r="AG3" s="29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"/>
      <c r="BD3" s="13"/>
      <c r="BE3" s="274"/>
      <c r="BF3" s="50" t="e">
        <f>INDEX(aggiornamenti!A:A,MATCH(AI16,aggiornamenti!B:B,0))</f>
        <v>#N/A</v>
      </c>
      <c r="BG3" s="52" t="str">
        <f>IFERROR(UPPER(VLOOKUP(BF3,aggiornamenti!A:C,3,0)),BJ3)</f>
        <v>NUMERO GARA INESISTENTE</v>
      </c>
      <c r="BH3" s="33" t="s">
        <v>15</v>
      </c>
      <c r="BI3" s="83">
        <v>2</v>
      </c>
      <c r="BJ3" s="13" t="s">
        <v>55</v>
      </c>
      <c r="BK3" s="15"/>
      <c r="BL3" s="15">
        <f>D14</f>
        <v>0</v>
      </c>
      <c r="BM3" s="29" t="b">
        <f>IFERROR(VLOOKUP(BL3,aggiornamenti!A:A,1,0),FALSE)</f>
        <v>0</v>
      </c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D3" s="272"/>
      <c r="CE3" s="272"/>
      <c r="CF3" s="272"/>
      <c r="CG3" s="272"/>
    </row>
    <row r="4" spans="1:85" ht="15.75" customHeight="1">
      <c r="A4" s="131"/>
      <c r="B4" s="174"/>
      <c r="C4" s="174"/>
      <c r="D4" s="174"/>
      <c r="E4" s="174"/>
      <c r="F4" s="174"/>
      <c r="G4" s="174"/>
      <c r="H4" s="174"/>
      <c r="I4" s="174"/>
      <c r="J4" s="174"/>
      <c r="K4" s="11"/>
      <c r="L4" s="22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248"/>
      <c r="AA4" s="248"/>
      <c r="AB4" s="248"/>
      <c r="AC4" s="248"/>
      <c r="AD4" s="248"/>
      <c r="AE4" s="248"/>
      <c r="AF4" s="248"/>
      <c r="AG4" s="248"/>
      <c r="AH4" s="248"/>
      <c r="AI4" s="29"/>
      <c r="AJ4" s="287">
        <f>F16</f>
        <v>0</v>
      </c>
      <c r="AK4" s="287"/>
      <c r="AL4" s="287"/>
      <c r="AM4" s="287"/>
      <c r="AN4" s="287"/>
      <c r="AO4" s="287"/>
      <c r="AP4" s="287"/>
      <c r="AQ4" s="150"/>
      <c r="AR4" s="150"/>
      <c r="AS4" s="150"/>
      <c r="AT4" s="150"/>
      <c r="AU4" s="150"/>
      <c r="AV4" s="150"/>
      <c r="AW4" s="150"/>
      <c r="AX4" s="149"/>
      <c r="BA4" s="7"/>
      <c r="BB4" s="7"/>
      <c r="BC4" s="13"/>
      <c r="BD4" s="13"/>
      <c r="BE4" s="274"/>
      <c r="BG4" s="52" t="e">
        <f>VLOOKUP(BG2,aggiornamenti!B:C,2,0)</f>
        <v>#N/A</v>
      </c>
      <c r="BH4" s="33" t="s">
        <v>16</v>
      </c>
      <c r="BI4" s="83">
        <v>3</v>
      </c>
      <c r="BJ4" s="13" t="s">
        <v>67</v>
      </c>
      <c r="BK4" s="15"/>
      <c r="BL4" s="15"/>
      <c r="BM4" s="29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D4" s="272"/>
      <c r="CE4" s="272"/>
      <c r="CF4" s="272"/>
      <c r="CG4" s="272"/>
    </row>
    <row r="5" spans="1:85" ht="17.100000000000001" customHeight="1">
      <c r="A5" s="48"/>
      <c r="B5" s="174"/>
      <c r="C5" s="174"/>
      <c r="D5" s="174"/>
      <c r="E5" s="174"/>
      <c r="F5" s="174"/>
      <c r="G5" s="174"/>
      <c r="H5" s="174"/>
      <c r="I5" s="174"/>
      <c r="J5" s="174"/>
      <c r="K5" s="11"/>
      <c r="L5" s="23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248"/>
      <c r="AA5" s="248"/>
      <c r="AB5" s="248"/>
      <c r="AC5" s="248"/>
      <c r="AD5" s="248"/>
      <c r="AE5" s="248"/>
      <c r="AF5" s="248"/>
      <c r="AG5" s="248"/>
      <c r="AH5" s="248"/>
      <c r="AI5" s="39"/>
      <c r="AJ5" s="287"/>
      <c r="AK5" s="287"/>
      <c r="AL5" s="287"/>
      <c r="AM5" s="287"/>
      <c r="AN5" s="287"/>
      <c r="AO5" s="287"/>
      <c r="AP5" s="287"/>
      <c r="AQ5" s="150"/>
      <c r="AR5" s="150"/>
      <c r="AS5" s="150"/>
      <c r="AT5" s="150"/>
      <c r="AU5" s="150"/>
      <c r="AV5" s="150"/>
      <c r="AW5" s="150"/>
      <c r="AX5" s="149"/>
      <c r="BA5" s="7"/>
      <c r="BB5" s="7"/>
      <c r="BC5" s="13"/>
      <c r="BD5" s="13"/>
      <c r="BE5" s="274"/>
      <c r="BG5" s="52" t="e">
        <f>VLOOKUP(BG3,aggiornamenti!B:C,2,0)</f>
        <v>#N/A</v>
      </c>
      <c r="BH5" s="34" t="s">
        <v>17</v>
      </c>
      <c r="BI5" s="92">
        <v>4</v>
      </c>
      <c r="BJ5" s="101" t="s">
        <v>68</v>
      </c>
      <c r="BK5" s="36"/>
      <c r="BL5" s="4"/>
      <c r="BM5" s="29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D5" s="272"/>
      <c r="CE5" s="272"/>
      <c r="CF5" s="272"/>
      <c r="CG5" s="272"/>
    </row>
    <row r="6" spans="1:85" ht="8.25" customHeight="1">
      <c r="A6" s="48"/>
      <c r="B6" s="174"/>
      <c r="C6" s="174"/>
      <c r="D6" s="174"/>
      <c r="E6" s="174"/>
      <c r="F6" s="174"/>
      <c r="G6" s="174"/>
      <c r="H6" s="174"/>
      <c r="I6" s="174"/>
      <c r="J6" s="174"/>
      <c r="K6" s="11"/>
      <c r="L6" s="23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248"/>
      <c r="AA6" s="248"/>
      <c r="AB6" s="248"/>
      <c r="AC6" s="248"/>
      <c r="AD6" s="248"/>
      <c r="AE6" s="248"/>
      <c r="AF6" s="248"/>
      <c r="AG6" s="248"/>
      <c r="AH6" s="248"/>
      <c r="AI6" s="39"/>
      <c r="AJ6" s="287"/>
      <c r="AK6" s="287"/>
      <c r="AL6" s="287"/>
      <c r="AM6" s="287"/>
      <c r="AN6" s="287"/>
      <c r="AO6" s="287"/>
      <c r="AP6" s="287"/>
      <c r="AQ6" s="150"/>
      <c r="AR6" s="150"/>
      <c r="AS6" s="150"/>
      <c r="AT6" s="150"/>
      <c r="AU6" s="150"/>
      <c r="AV6" s="150"/>
      <c r="AW6" s="150"/>
      <c r="AX6" s="149"/>
      <c r="BA6" s="7"/>
      <c r="BB6" s="7"/>
      <c r="BC6" s="13"/>
      <c r="BD6" s="13"/>
      <c r="BE6" s="274"/>
      <c r="BH6" s="30"/>
      <c r="BI6" s="92"/>
      <c r="BJ6" s="101"/>
      <c r="BK6" s="36"/>
      <c r="BL6" s="4"/>
      <c r="BM6" s="29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D6" s="272"/>
      <c r="CE6" s="272"/>
      <c r="CF6" s="272"/>
      <c r="CG6" s="272"/>
    </row>
    <row r="7" spans="1:85" ht="17.100000000000001" customHeight="1">
      <c r="A7" s="48"/>
      <c r="B7" s="174"/>
      <c r="C7" s="174"/>
      <c r="D7" s="174"/>
      <c r="E7" s="174"/>
      <c r="F7" s="174"/>
      <c r="G7" s="174"/>
      <c r="H7" s="174"/>
      <c r="I7" s="174"/>
      <c r="J7" s="174"/>
      <c r="K7" s="11"/>
      <c r="L7" s="23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248"/>
      <c r="AA7" s="248"/>
      <c r="AB7" s="248"/>
      <c r="AC7" s="248"/>
      <c r="AD7" s="248"/>
      <c r="AE7" s="248"/>
      <c r="AF7" s="248"/>
      <c r="AG7" s="248"/>
      <c r="AH7" s="248"/>
      <c r="AI7" s="39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49"/>
      <c r="BA7" s="7"/>
      <c r="BB7" s="7"/>
      <c r="BC7" s="13"/>
      <c r="BD7" s="13"/>
      <c r="BE7" s="274"/>
      <c r="BH7" s="86" t="s">
        <v>5</v>
      </c>
      <c r="BI7" s="92"/>
      <c r="BJ7" s="101"/>
      <c r="BK7" s="36"/>
      <c r="BL7" s="4"/>
      <c r="BM7" s="29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D7" s="272"/>
      <c r="CE7" s="272"/>
      <c r="CF7" s="272"/>
      <c r="CG7" s="272"/>
    </row>
    <row r="8" spans="1:85" ht="22.5" customHeight="1">
      <c r="A8" s="48"/>
      <c r="B8" s="174"/>
      <c r="C8" s="174"/>
      <c r="D8" s="174"/>
      <c r="E8" s="174"/>
      <c r="F8" s="174"/>
      <c r="G8" s="174"/>
      <c r="H8" s="174"/>
      <c r="I8" s="174"/>
      <c r="J8" s="174"/>
      <c r="K8" s="11"/>
      <c r="L8" s="23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248"/>
      <c r="AA8" s="248"/>
      <c r="AB8" s="248"/>
      <c r="AC8" s="248"/>
      <c r="AD8" s="248"/>
      <c r="AE8" s="248"/>
      <c r="AF8" s="248"/>
      <c r="AG8" s="248"/>
      <c r="AH8" s="248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237"/>
      <c r="AX8" s="237"/>
      <c r="AY8" s="237"/>
      <c r="AZ8" s="237"/>
      <c r="BA8" s="237"/>
      <c r="BB8" s="237"/>
      <c r="BC8" s="13"/>
      <c r="BD8" s="13"/>
      <c r="BE8" s="274"/>
      <c r="BH8" s="87" t="s">
        <v>41</v>
      </c>
      <c r="BI8" s="92"/>
      <c r="BJ8" s="101"/>
      <c r="BK8" s="36"/>
      <c r="BL8" s="4"/>
      <c r="BM8" s="29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D8" s="272"/>
      <c r="CE8" s="272"/>
      <c r="CF8" s="272"/>
      <c r="CG8" s="272"/>
    </row>
    <row r="9" spans="1:85" ht="23.25">
      <c r="A9" s="48"/>
      <c r="B9" s="174"/>
      <c r="C9" s="174"/>
      <c r="D9" s="174"/>
      <c r="E9" s="174"/>
      <c r="F9" s="174"/>
      <c r="G9" s="174"/>
      <c r="H9" s="174"/>
      <c r="I9" s="174"/>
      <c r="J9" s="174"/>
      <c r="K9" s="11"/>
      <c r="L9" s="35"/>
      <c r="M9" s="288" t="s">
        <v>84</v>
      </c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39"/>
      <c r="BD9" s="25"/>
      <c r="BE9" s="274"/>
      <c r="BF9" s="53">
        <v>1001</v>
      </c>
      <c r="BG9" s="54" t="str">
        <f>IFERROR(VLOOKUP(BF9,aggiornamenti!A:C,3,0),"")</f>
        <v>Ist. Don Bosco</v>
      </c>
      <c r="BH9" s="87" t="s">
        <v>42</v>
      </c>
      <c r="BI9" s="94"/>
      <c r="BJ9" s="102"/>
      <c r="BK9" s="25"/>
      <c r="BL9" s="25"/>
      <c r="BM9" s="29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D9" s="272"/>
      <c r="CE9" s="272"/>
      <c r="CF9" s="272"/>
      <c r="CG9" s="272"/>
    </row>
    <row r="10" spans="1:85" ht="17.100000000000001" customHeight="1">
      <c r="A10" s="48"/>
      <c r="B10" s="174"/>
      <c r="C10" s="174"/>
      <c r="D10" s="174"/>
      <c r="E10" s="174"/>
      <c r="F10" s="174"/>
      <c r="G10" s="174"/>
      <c r="H10" s="174"/>
      <c r="I10" s="174"/>
      <c r="J10" s="174"/>
      <c r="K10" s="11"/>
      <c r="L10" s="21"/>
      <c r="M10" s="38" t="s">
        <v>83</v>
      </c>
      <c r="N10" s="15"/>
      <c r="O10" s="21"/>
      <c r="P10" s="21"/>
      <c r="Q10" s="15"/>
      <c r="R10" s="26"/>
      <c r="S10" s="26"/>
      <c r="T10" s="26"/>
      <c r="U10" s="26"/>
      <c r="V10" s="15"/>
      <c r="W10" s="26"/>
      <c r="X10" s="26"/>
      <c r="Y10" s="249" t="str">
        <f>IF(D14="","",IF(F16=BG2,F16,IF(F16=BG3,F16,BJ5)))</f>
        <v/>
      </c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37"/>
      <c r="BD10" s="37"/>
      <c r="BE10" s="274"/>
      <c r="BF10" s="51">
        <f>BF9+1</f>
        <v>1002</v>
      </c>
      <c r="BG10" s="54" t="str">
        <f>IFERROR(VLOOKUP(BF10,aggiornamenti!A:C,3,0),"")</f>
        <v>Ist. Pietro Scalcerle</v>
      </c>
      <c r="BH10" s="87" t="s">
        <v>6</v>
      </c>
      <c r="BI10" s="95"/>
      <c r="BJ10" s="103"/>
      <c r="BK10" s="37"/>
      <c r="BL10" s="37"/>
      <c r="BM10" s="29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D10" s="272"/>
      <c r="CE10" s="272"/>
      <c r="CF10" s="272"/>
      <c r="CG10" s="272"/>
    </row>
    <row r="11" spans="1:85" ht="17.100000000000001" customHeight="1">
      <c r="A11" s="48"/>
      <c r="B11" s="174"/>
      <c r="C11" s="174"/>
      <c r="D11" s="174"/>
      <c r="E11" s="174"/>
      <c r="F11" s="174"/>
      <c r="G11" s="174"/>
      <c r="H11" s="174"/>
      <c r="I11" s="174"/>
      <c r="J11" s="174"/>
      <c r="K11" s="11"/>
      <c r="L11" s="24"/>
      <c r="M11" s="38" t="s">
        <v>34</v>
      </c>
      <c r="N11" s="15"/>
      <c r="O11" s="15"/>
      <c r="P11" s="15"/>
      <c r="Q11" s="239" t="str">
        <f>IF(D14="","INSERIRE N° GARA",D14)</f>
        <v>INSERIRE N° GARA</v>
      </c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9"/>
      <c r="AE11" s="29"/>
      <c r="AF11" s="29"/>
      <c r="AG11" s="241" t="s">
        <v>33</v>
      </c>
      <c r="AH11" s="241"/>
      <c r="AI11" s="241"/>
      <c r="AJ11" s="241"/>
      <c r="AK11" s="241"/>
      <c r="AL11" s="241"/>
      <c r="AM11" s="245" t="str">
        <f>IFERROR(VLOOKUP(Q11,aggiornamenti!A:S,10,0),"ERRORE")</f>
        <v>ERRORE</v>
      </c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13"/>
      <c r="BD11" s="13"/>
      <c r="BE11" s="274"/>
      <c r="BF11" s="51">
        <f t="shared" ref="BF11:BF69" si="0">BF10+1</f>
        <v>1003</v>
      </c>
      <c r="BG11" s="54" t="str">
        <f>IFERROR(VLOOKUP(BF11,aggiornamenti!A:C,3,0),"")</f>
        <v>Ist. Albert Einstein</v>
      </c>
      <c r="BH11" s="87"/>
      <c r="BI11" s="92"/>
      <c r="BJ11" s="101"/>
      <c r="BK11" s="36"/>
      <c r="BL11" s="4"/>
      <c r="BM11" s="29"/>
      <c r="BN11" s="31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D11" s="272"/>
      <c r="CE11" s="272"/>
      <c r="CF11" s="272"/>
      <c r="CG11" s="272"/>
    </row>
    <row r="12" spans="1:85" ht="17.100000000000001" customHeight="1">
      <c r="A12" s="48"/>
      <c r="B12" s="174"/>
      <c r="C12" s="174"/>
      <c r="D12" s="174"/>
      <c r="E12" s="174"/>
      <c r="F12" s="174"/>
      <c r="G12" s="174"/>
      <c r="H12" s="174"/>
      <c r="I12" s="174"/>
      <c r="J12" s="174"/>
      <c r="K12" s="11"/>
      <c r="L12" s="24"/>
      <c r="M12" s="38" t="s">
        <v>1</v>
      </c>
      <c r="N12" s="15"/>
      <c r="O12" s="15"/>
      <c r="P12" s="15"/>
      <c r="Q12" s="245" t="str">
        <f>IFERROR(VLOOKUP(Q11,aggiornamenti!$A:$D,3,0),"ERRORE")</f>
        <v>ERRORE</v>
      </c>
      <c r="R12" s="245"/>
      <c r="S12" s="245"/>
      <c r="T12" s="245"/>
      <c r="U12" s="245"/>
      <c r="V12" s="245"/>
      <c r="W12" s="38"/>
      <c r="X12" s="55" t="s">
        <v>2</v>
      </c>
      <c r="Y12" s="238" t="str">
        <f>IFERROR((VLOOKUP(Q11,aggiornamenti!A:E,4,0)),"ERRORE")</f>
        <v>ERRORE</v>
      </c>
      <c r="Z12" s="238"/>
      <c r="AA12" s="238"/>
      <c r="AB12" s="238"/>
      <c r="AC12" s="238"/>
      <c r="AD12" s="15"/>
      <c r="AE12" s="15"/>
      <c r="AF12" s="15"/>
      <c r="AG12" s="242" t="s">
        <v>32</v>
      </c>
      <c r="AH12" s="242"/>
      <c r="AI12" s="242"/>
      <c r="AJ12" s="242"/>
      <c r="AK12" s="242"/>
      <c r="AL12" s="242"/>
      <c r="AM12" s="245" t="str">
        <f>IFERROR(VLOOKUP(Q11,aggiornamenti!A:S,9,0),"ERRORE")</f>
        <v>ERRORE</v>
      </c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9"/>
      <c r="BD12" s="29"/>
      <c r="BE12" s="274"/>
      <c r="BF12" s="51">
        <f t="shared" si="0"/>
        <v>1004</v>
      </c>
      <c r="BG12" s="54" t="str">
        <f>IFERROR(VLOOKUP(BF12,aggiornamenti!A:C,3,0),"")</f>
        <v>Ist. Rolando Da Piazzola</v>
      </c>
      <c r="BH12" s="88" t="s">
        <v>7</v>
      </c>
      <c r="BI12" s="83"/>
      <c r="BJ12" s="104"/>
      <c r="BK12" s="97"/>
      <c r="BL12" s="97"/>
      <c r="BM12" s="29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D12" s="272"/>
      <c r="CE12" s="272"/>
      <c r="CF12" s="272"/>
      <c r="CG12" s="272"/>
    </row>
    <row r="13" spans="1:85" ht="17.100000000000001" customHeight="1">
      <c r="A13" s="48"/>
      <c r="B13" s="174"/>
      <c r="C13" s="174"/>
      <c r="D13" s="174"/>
      <c r="E13" s="174"/>
      <c r="F13" s="174"/>
      <c r="G13" s="174"/>
      <c r="H13" s="174"/>
      <c r="I13" s="174"/>
      <c r="J13" s="174"/>
      <c r="K13" s="11"/>
      <c r="L13" s="24"/>
      <c r="M13" s="229" t="s">
        <v>13</v>
      </c>
      <c r="N13" s="229"/>
      <c r="O13" s="229"/>
      <c r="P13" s="229"/>
      <c r="Q13" s="243" t="str">
        <f>IFERROR(IF(Q11="","",VLOOKUP(Q11,aggiornamenti!A:Q,7,0)),"")</f>
        <v/>
      </c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29" t="s">
        <v>3</v>
      </c>
      <c r="AH13" s="229"/>
      <c r="AI13" s="229"/>
      <c r="AJ13" s="229"/>
      <c r="AK13" s="246" t="str">
        <f>IFERROR(IF(Q11="","",IF(AB3=2,#REF!,VLOOKUP(Q11,aggiornamenti!A:Q,8,0))),"")</f>
        <v/>
      </c>
      <c r="AL13" s="246"/>
      <c r="AM13" s="246"/>
      <c r="AN13" s="246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9"/>
      <c r="BD13" s="29"/>
      <c r="BE13" s="274"/>
      <c r="BF13" s="51">
        <f t="shared" si="0"/>
        <v>1005</v>
      </c>
      <c r="BG13" s="54" t="str">
        <f>IFERROR(VLOOKUP(BF13,aggiornamenti!A:C,3,0),"")</f>
        <v>Ist. Tecnico Industriale Francesco Severi</v>
      </c>
      <c r="BH13"/>
      <c r="BI13" s="96"/>
      <c r="BJ13" s="105"/>
      <c r="BK13" s="98"/>
      <c r="BL13" s="98"/>
      <c r="BM13" s="29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D13" s="272"/>
      <c r="CE13" s="272"/>
      <c r="CF13" s="272"/>
      <c r="CG13" s="272"/>
    </row>
    <row r="14" spans="1:85" ht="17.100000000000001" customHeight="1">
      <c r="A14" s="48"/>
      <c r="B14" s="225" t="s">
        <v>36</v>
      </c>
      <c r="C14" s="226"/>
      <c r="D14" s="227"/>
      <c r="E14" s="228"/>
      <c r="F14" s="231" t="str">
        <f>IF(D14="",BJ2,IF(BM3=FALSE,BJ3,""))</f>
        <v>INSERIRE NUMERO GARA</v>
      </c>
      <c r="G14" s="231"/>
      <c r="H14" s="231"/>
      <c r="I14" s="231"/>
      <c r="J14" s="174"/>
      <c r="K14" s="11"/>
      <c r="L14" s="15"/>
      <c r="M14" s="230"/>
      <c r="N14" s="230"/>
      <c r="O14" s="230"/>
      <c r="P14" s="230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29"/>
      <c r="AH14" s="229"/>
      <c r="AI14" s="229"/>
      <c r="AJ14" s="229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9"/>
      <c r="BD14" s="29"/>
      <c r="BE14" s="274"/>
      <c r="BF14" s="51">
        <f t="shared" si="0"/>
        <v>1006</v>
      </c>
      <c r="BG14" s="54" t="str">
        <f>IFERROR(VLOOKUP(BF14,aggiornamenti!A:C,3,0),"")</f>
        <v>Ist. Tecnico Commerciale Pier Fortunato Calvi</v>
      </c>
      <c r="BH14" s="89" t="s">
        <v>50</v>
      </c>
      <c r="BI14" s="92"/>
      <c r="BJ14" s="101"/>
      <c r="BK14" s="36"/>
      <c r="BL14" s="4"/>
      <c r="BM14" s="29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D14" s="272"/>
      <c r="CE14" s="272"/>
      <c r="CF14" s="272"/>
      <c r="CG14" s="272"/>
    </row>
    <row r="15" spans="1:85" ht="17.100000000000001" customHeight="1" thickBot="1">
      <c r="A15" s="48"/>
      <c r="B15" s="48"/>
      <c r="C15" s="49"/>
      <c r="D15" s="49"/>
      <c r="E15" s="49"/>
      <c r="F15" s="233" t="str">
        <f>IF(LEFT(F14,3)="NUM",BJ4,"")</f>
        <v/>
      </c>
      <c r="G15" s="233"/>
      <c r="H15" s="233"/>
      <c r="I15" s="233"/>
      <c r="J15" s="174"/>
      <c r="K15" s="11"/>
      <c r="L15" s="24"/>
      <c r="M15" s="251" t="s">
        <v>11</v>
      </c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4"/>
      <c r="AH15" s="29"/>
      <c r="AI15" s="282" t="s">
        <v>12</v>
      </c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3"/>
      <c r="BC15" s="29"/>
      <c r="BD15" s="29"/>
      <c r="BE15" s="274"/>
      <c r="BF15" s="51">
        <f t="shared" si="0"/>
        <v>1007</v>
      </c>
      <c r="BG15" s="54" t="str">
        <f>IFERROR(VLOOKUP(BF15,aggiornamenti!A:C,3,0),"")</f>
        <v>Liceo Scientifico Statale Enrico Fermi</v>
      </c>
      <c r="BH15" s="90" t="s">
        <v>51</v>
      </c>
      <c r="BI15" s="93"/>
      <c r="BJ15" s="106"/>
      <c r="BK15" s="99"/>
      <c r="BL15" s="99"/>
      <c r="BM15" s="2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D15" s="272"/>
      <c r="CE15" s="272"/>
      <c r="CF15" s="272"/>
      <c r="CG15" s="272"/>
    </row>
    <row r="16" spans="1:85" ht="17.100000000000001" customHeight="1" thickBot="1">
      <c r="A16" s="48"/>
      <c r="B16" s="232" t="s">
        <v>38</v>
      </c>
      <c r="C16" s="232"/>
      <c r="D16" s="232"/>
      <c r="E16" s="232"/>
      <c r="F16" s="187"/>
      <c r="G16" s="187"/>
      <c r="H16" s="187"/>
      <c r="I16" s="188"/>
      <c r="J16" s="174"/>
      <c r="K16" s="11"/>
      <c r="L16" s="24"/>
      <c r="M16" s="254" t="str">
        <f>IFERROR(IF(Q11="","",VLOOKUP(Q11,aggiornamenti!A:F,5,0)),"INSERIRE N° GARA")</f>
        <v>INSERIRE N° GARA</v>
      </c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3" t="s">
        <v>35</v>
      </c>
      <c r="AH16" s="253"/>
      <c r="AI16" s="256" t="str">
        <f>IFERROR(IF(Q11="","",VLOOKUP(Q11,aggiornamenti!A:G,6,0)),"INSERIRE N° GARA")</f>
        <v>INSERIRE N° GARA</v>
      </c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7"/>
      <c r="BC16" s="29"/>
      <c r="BD16" s="29"/>
      <c r="BE16" s="274"/>
      <c r="BF16" s="51">
        <f t="shared" si="0"/>
        <v>1008</v>
      </c>
      <c r="BG16" s="54" t="str">
        <f>IFERROR(VLOOKUP(BF16,aggiornamenti!A:C,3,0),"")</f>
        <v/>
      </c>
      <c r="BH16" s="91" t="s">
        <v>52</v>
      </c>
      <c r="BI16" s="108"/>
      <c r="BJ16" s="109"/>
      <c r="BK16" s="110"/>
      <c r="BL16" s="111"/>
      <c r="BM16" s="112"/>
      <c r="BN16" s="113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D16" s="272"/>
      <c r="CE16" s="272"/>
      <c r="CF16" s="272"/>
      <c r="CG16" s="272"/>
    </row>
    <row r="17" spans="1:85" ht="17.100000000000001" customHeight="1" thickBot="1">
      <c r="A17" s="48"/>
      <c r="B17" s="48"/>
      <c r="C17" s="49"/>
      <c r="D17" s="49"/>
      <c r="E17" s="49"/>
      <c r="F17" s="49"/>
      <c r="G17" s="49"/>
      <c r="H17" s="49"/>
      <c r="I17" s="49"/>
      <c r="J17" s="174"/>
      <c r="K17" s="11"/>
      <c r="L17" s="15"/>
      <c r="M17" s="189" t="s">
        <v>8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29"/>
      <c r="BD17" s="29"/>
      <c r="BE17" s="274"/>
      <c r="BF17" s="51">
        <f t="shared" si="0"/>
        <v>1009</v>
      </c>
      <c r="BG17" s="54" t="str">
        <f>IFERROR(VLOOKUP(BF17,aggiornamenti!A:B,2,0),"")</f>
        <v/>
      </c>
      <c r="BH17"/>
      <c r="BI17" s="84"/>
      <c r="BJ17" s="107"/>
      <c r="BK17" s="19"/>
      <c r="BL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D17" s="272"/>
      <c r="CE17" s="272"/>
      <c r="CF17" s="272"/>
      <c r="CG17" s="272"/>
    </row>
    <row r="18" spans="1:85" ht="17.100000000000001" customHeight="1" thickBot="1">
      <c r="A18" s="48"/>
      <c r="B18" s="62"/>
      <c r="C18" s="63" t="s">
        <v>37</v>
      </c>
      <c r="D18" s="65" t="s">
        <v>45</v>
      </c>
      <c r="E18" s="64" t="s">
        <v>46</v>
      </c>
      <c r="F18" s="64" t="s">
        <v>4</v>
      </c>
      <c r="G18" s="64" t="s">
        <v>53</v>
      </c>
      <c r="H18" s="64" t="s">
        <v>39</v>
      </c>
      <c r="I18" s="64" t="s">
        <v>40</v>
      </c>
      <c r="J18" s="174"/>
      <c r="K18" s="11">
        <v>101</v>
      </c>
      <c r="L18" s="4"/>
      <c r="M18" s="284" t="s">
        <v>44</v>
      </c>
      <c r="N18" s="285"/>
      <c r="O18" s="285"/>
      <c r="P18" s="285"/>
      <c r="Q18" s="286" t="s">
        <v>43</v>
      </c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0" t="s">
        <v>39</v>
      </c>
      <c r="AN18" s="280"/>
      <c r="AO18" s="280"/>
      <c r="AP18" s="280"/>
      <c r="AQ18" s="280"/>
      <c r="AR18" s="280"/>
      <c r="AS18" s="280"/>
      <c r="AT18" s="280"/>
      <c r="AU18" s="280" t="s">
        <v>40</v>
      </c>
      <c r="AV18" s="280"/>
      <c r="AW18" s="280"/>
      <c r="AX18" s="280"/>
      <c r="AY18" s="280"/>
      <c r="AZ18" s="280"/>
      <c r="BA18" s="280"/>
      <c r="BB18" s="281"/>
      <c r="BC18" s="29"/>
      <c r="BD18" s="29"/>
      <c r="BE18" s="274"/>
      <c r="BF18" s="51">
        <f t="shared" si="0"/>
        <v>1010</v>
      </c>
      <c r="BG18" s="54" t="str">
        <f>IFERROR(VLOOKUP(BF18,aggiornamenti!A:B,2,0),"")</f>
        <v/>
      </c>
      <c r="BH18"/>
      <c r="BI18" s="32" t="str">
        <f t="shared" ref="BI18:BI37" si="1">IF(E19="","",E19)</f>
        <v/>
      </c>
      <c r="BJ18" s="32" t="str">
        <f t="shared" ref="BJ18:BJ37" si="2">IF(F19="","",F19)</f>
        <v/>
      </c>
      <c r="BK18" s="32" t="str">
        <f t="shared" ref="BK18:BK37" si="3">IF(G19="","",G19)</f>
        <v/>
      </c>
      <c r="BL18" s="32" t="str">
        <f t="shared" ref="BL18:BL37" si="4">IF(H19="","",H19)</f>
        <v/>
      </c>
      <c r="BM18" s="32" t="str">
        <f t="shared" ref="BM18:BM37" si="5">IF(I19="","",I19)</f>
        <v/>
      </c>
      <c r="BN18" s="31" t="b">
        <v>0</v>
      </c>
      <c r="BO18" s="13">
        <f>IF(BN18=FALSE,0,1)</f>
        <v>0</v>
      </c>
      <c r="BP18" s="13" t="str">
        <f>IF($BO18=1,IF(C19="",K18,C19),"")</f>
        <v/>
      </c>
      <c r="BQ18" s="13" t="str">
        <f t="shared" ref="BQ18:BQ37" si="6">IF($BO18=1,BI18,"")</f>
        <v/>
      </c>
      <c r="BR18" s="13" t="str">
        <f t="shared" ref="BR18:BR37" si="7">IF($BO18=1,BJ18,"")</f>
        <v/>
      </c>
      <c r="BS18" s="13">
        <f t="shared" ref="BS18:BS38" si="8">D19</f>
        <v>0</v>
      </c>
      <c r="BT18" s="13" t="str">
        <f>IF($BO18=1,LEFT(BK18,1),"")</f>
        <v/>
      </c>
      <c r="BU18" s="13" t="str">
        <f>IF($BO18=1,BL18,"")</f>
        <v/>
      </c>
      <c r="BV18" s="13" t="str">
        <f>IF($BO18=1,BM18,"")</f>
        <v/>
      </c>
      <c r="BW18" s="13" t="str">
        <f>IF(ISERROR(SMALL($BP$18:$BP$37,ROW()-17)),"",SMALL($BP$18:$BP$37,ROW()-17))</f>
        <v/>
      </c>
      <c r="BX18" s="13" t="str">
        <f>BW18</f>
        <v/>
      </c>
      <c r="BY18" s="13" t="str">
        <f>IF(IF(BX18="","",VLOOKUP(BX18,$BP$18:$BS$37,4,0))=0,"",IF(BX18="","",VLOOKUP(BX18,$BP$18:$BS$37,4,0)))</f>
        <v/>
      </c>
      <c r="BZ18" s="13">
        <f>IF(IFERROR(VLOOKUP(BY18,BY19:BY$38,1,0),"")="",0,1)</f>
        <v>0</v>
      </c>
      <c r="CA18" s="13">
        <f>IF(IFERROR(VLOOKUP(BY18,BY$16:BY17,1,0),"")="",0,1)</f>
        <v>0</v>
      </c>
      <c r="CB18" s="13">
        <f t="shared" ref="CB18" si="9">IF(BZ18+CA18&gt;0,1,0)</f>
        <v>0</v>
      </c>
      <c r="CD18" s="272"/>
      <c r="CE18" s="272"/>
      <c r="CF18" s="272"/>
      <c r="CG18" s="272"/>
    </row>
    <row r="19" spans="1:85" ht="17.100000000000001" customHeight="1">
      <c r="A19" s="48"/>
      <c r="B19" s="46"/>
      <c r="C19" s="47"/>
      <c r="D19" s="58"/>
      <c r="E19" s="79"/>
      <c r="F19" s="76"/>
      <c r="G19" s="74"/>
      <c r="H19" s="71"/>
      <c r="I19" s="71"/>
      <c r="J19" s="174"/>
      <c r="K19" s="11">
        <f t="shared" ref="K19:K41" si="10">K18+1</f>
        <v>102</v>
      </c>
      <c r="L19" s="4"/>
      <c r="M19" s="275" t="str">
        <f>IF(BX18="","",IF(BX18&gt;100,"",BX18))</f>
        <v/>
      </c>
      <c r="N19" s="276"/>
      <c r="O19" s="277" t="str">
        <f>IF(IF(BX18="","",VLOOKUP(BX18,$BP$18:$BS$37,4,0))=0,"",IF(BX18="","",VLOOKUP(BX18,$BP$18:$BS$37,4,0)))</f>
        <v/>
      </c>
      <c r="P19" s="278"/>
      <c r="Q19" s="269" t="str">
        <f>IF($BX18="","",UPPER(VLOOKUP($BX18,$BP$18:$BU$43,2,0)))&amp;" "&amp;IF($BX18="","",UPPER(VLOOKUP($BX18,$BP$18:$BU$43,3,0)))</f>
        <v xml:space="preserve"> </v>
      </c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1"/>
      <c r="AM19" s="212" t="str">
        <f>IF($BX18="","",VLOOKUP($BX18,$BP$18:$BU$43,5,0)&amp;" "&amp;VLOOKUP($BX18,$BP$18:$BU$43,6,0))</f>
        <v/>
      </c>
      <c r="AN19" s="213"/>
      <c r="AO19" s="213"/>
      <c r="AP19" s="213"/>
      <c r="AQ19" s="213"/>
      <c r="AR19" s="213"/>
      <c r="AS19" s="213"/>
      <c r="AT19" s="213"/>
      <c r="AU19" s="262" t="str">
        <f>IF($BX18="","",UPPER(VLOOKUP($BX18,$BP$18:$BV$43,7,0)))</f>
        <v/>
      </c>
      <c r="AV19" s="263"/>
      <c r="AW19" s="263"/>
      <c r="AX19" s="263"/>
      <c r="AY19" s="263"/>
      <c r="AZ19" s="263"/>
      <c r="BA19" s="263"/>
      <c r="BB19" s="264"/>
      <c r="BC19" s="29"/>
      <c r="BD19" s="29"/>
      <c r="BE19" s="274"/>
      <c r="BF19" s="51">
        <f t="shared" si="0"/>
        <v>1011</v>
      </c>
      <c r="BG19" s="54" t="str">
        <f>IFERROR(VLOOKUP(BF19,aggiornamenti!A:B,2,0),"")</f>
        <v/>
      </c>
      <c r="BH19"/>
      <c r="BI19" s="32" t="str">
        <f t="shared" si="1"/>
        <v/>
      </c>
      <c r="BJ19" s="32" t="str">
        <f t="shared" si="2"/>
        <v/>
      </c>
      <c r="BK19" s="32" t="str">
        <f t="shared" si="3"/>
        <v/>
      </c>
      <c r="BL19" s="32" t="str">
        <f t="shared" si="4"/>
        <v/>
      </c>
      <c r="BM19" s="32" t="str">
        <f t="shared" si="5"/>
        <v/>
      </c>
      <c r="BN19" s="31" t="b">
        <v>0</v>
      </c>
      <c r="BO19" s="13">
        <f t="shared" ref="BO19:BO37" si="11">IF(BN19=FALSE,0,1)</f>
        <v>0</v>
      </c>
      <c r="BP19" s="13" t="str">
        <f t="shared" ref="BP19:BP37" si="12">IF($BO19=1,IF(C20="",K19,C20),"")</f>
        <v/>
      </c>
      <c r="BQ19" s="13" t="str">
        <f t="shared" si="6"/>
        <v/>
      </c>
      <c r="BR19" s="13" t="str">
        <f t="shared" si="7"/>
        <v/>
      </c>
      <c r="BS19" s="13">
        <f t="shared" si="8"/>
        <v>0</v>
      </c>
      <c r="BT19" s="13" t="str">
        <f t="shared" ref="BT19:BT37" si="13">IF($BO19=1,LEFT(BK19,1),"")</f>
        <v/>
      </c>
      <c r="BU19" s="13" t="str">
        <f t="shared" ref="BU19:BU37" si="14">IF($BO19=1,BL19,"")</f>
        <v/>
      </c>
      <c r="BV19" s="13" t="str">
        <f t="shared" ref="BV19:BV37" si="15">IF($BO19=1,BM19,"")</f>
        <v/>
      </c>
      <c r="BW19" s="13" t="str">
        <f t="shared" ref="BW19:BW37" si="16">IF(ISERROR(SMALL($BP$18:$BP$37,ROW()-17)),"",SMALL($BP$18:$BP$37,ROW()-17))</f>
        <v/>
      </c>
      <c r="BX19" s="13" t="str">
        <f t="shared" ref="BX19:BX37" si="17">BW19</f>
        <v/>
      </c>
      <c r="BY19" s="13" t="str">
        <f t="shared" ref="BY19:BY38" si="18">IF(IF(BX19="","",VLOOKUP(BX19,$BP$18:$BS$37,4,0))=0,"",IF(BX19="","",VLOOKUP(BX19,$BP$18:$BS$37,4,0)))</f>
        <v/>
      </c>
      <c r="BZ19" s="13">
        <f>IF(IFERROR(VLOOKUP(BY19,BY20:BY$38,1,0),"")="",0,1)</f>
        <v>0</v>
      </c>
      <c r="CA19" s="13">
        <f>IF(IFERROR(VLOOKUP(BY19,BY$16:BY18,1,0),"")="",0,1)</f>
        <v>0</v>
      </c>
      <c r="CB19" s="13">
        <f t="shared" ref="CB19:CB37" si="19">IF(BZ19+CA19&gt;0,1,0)</f>
        <v>0</v>
      </c>
      <c r="CD19" s="272"/>
      <c r="CE19" s="272"/>
      <c r="CF19" s="272"/>
      <c r="CG19" s="272"/>
    </row>
    <row r="20" spans="1:85" ht="17.100000000000001" customHeight="1">
      <c r="A20" s="48"/>
      <c r="B20" s="9"/>
      <c r="C20" s="16"/>
      <c r="D20" s="58"/>
      <c r="E20" s="80"/>
      <c r="F20" s="77"/>
      <c r="G20" s="75"/>
      <c r="H20" s="72"/>
      <c r="I20" s="72"/>
      <c r="J20" s="174"/>
      <c r="K20" s="11">
        <f t="shared" si="10"/>
        <v>103</v>
      </c>
      <c r="L20" s="4"/>
      <c r="M20" s="208" t="str">
        <f t="shared" ref="M20:M38" si="20">IF(BX19="","",IF(BX19&gt;100,"",BX19))</f>
        <v/>
      </c>
      <c r="N20" s="209"/>
      <c r="O20" s="210" t="str">
        <f t="shared" ref="O20:O38" si="21">IF(IF(BX19="","",VLOOKUP(BX19,$BP$18:$BS$37,4,0))=0,"",IF(BX19="","",VLOOKUP(BX19,$BP$18:$BS$37,4,0)))</f>
        <v/>
      </c>
      <c r="P20" s="211"/>
      <c r="Q20" s="197" t="str">
        <f t="shared" ref="Q20:Q40" si="22">IF($BX19="","",UPPER(VLOOKUP($BX19,$BP$18:$BU$43,2,0)))&amp;" "&amp;IF($BX19="","",UPPER(VLOOKUP($BX19,$BP$18:$BU$43,3,0)))</f>
        <v xml:space="preserve"> </v>
      </c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9"/>
      <c r="AM20" s="212" t="str">
        <f t="shared" ref="AM20:AM40" si="23">IF($BX19="","",VLOOKUP($BX19,$BP$18:$BU$43,5,0)&amp;" "&amp;VLOOKUP($BX19,$BP$18:$BU$43,6,0))</f>
        <v/>
      </c>
      <c r="AN20" s="213"/>
      <c r="AO20" s="213"/>
      <c r="AP20" s="213"/>
      <c r="AQ20" s="213"/>
      <c r="AR20" s="213"/>
      <c r="AS20" s="213"/>
      <c r="AT20" s="213"/>
      <c r="AU20" s="190" t="str">
        <f t="shared" ref="AU20:AU40" si="24">IF($BX19="","",UPPER(VLOOKUP($BX19,$BP$18:$BV$43,7,0)))</f>
        <v/>
      </c>
      <c r="AV20" s="191"/>
      <c r="AW20" s="191"/>
      <c r="AX20" s="191"/>
      <c r="AY20" s="191"/>
      <c r="AZ20" s="191"/>
      <c r="BA20" s="191"/>
      <c r="BB20" s="192"/>
      <c r="BC20" s="29"/>
      <c r="BD20" s="29"/>
      <c r="BE20" s="274"/>
      <c r="BF20" s="51">
        <f t="shared" si="0"/>
        <v>1012</v>
      </c>
      <c r="BG20" s="54" t="str">
        <f>IFERROR(VLOOKUP(BF20,aggiornamenti!A:B,2,0),"")</f>
        <v/>
      </c>
      <c r="BH20"/>
      <c r="BI20" s="32" t="str">
        <f t="shared" si="1"/>
        <v/>
      </c>
      <c r="BJ20" s="32" t="str">
        <f t="shared" si="2"/>
        <v/>
      </c>
      <c r="BK20" s="32" t="str">
        <f t="shared" si="3"/>
        <v/>
      </c>
      <c r="BL20" s="32" t="str">
        <f t="shared" si="4"/>
        <v/>
      </c>
      <c r="BM20" s="32" t="str">
        <f t="shared" si="5"/>
        <v/>
      </c>
      <c r="BN20" s="31" t="b">
        <v>0</v>
      </c>
      <c r="BO20" s="13">
        <f t="shared" si="11"/>
        <v>0</v>
      </c>
      <c r="BP20" s="13" t="str">
        <f t="shared" si="12"/>
        <v/>
      </c>
      <c r="BQ20" s="13" t="str">
        <f t="shared" si="6"/>
        <v/>
      </c>
      <c r="BR20" s="13" t="str">
        <f t="shared" si="7"/>
        <v/>
      </c>
      <c r="BS20" s="13">
        <f t="shared" si="8"/>
        <v>0</v>
      </c>
      <c r="BT20" s="13" t="str">
        <f t="shared" si="13"/>
        <v/>
      </c>
      <c r="BU20" s="13" t="str">
        <f t="shared" si="14"/>
        <v/>
      </c>
      <c r="BV20" s="13" t="str">
        <f t="shared" si="15"/>
        <v/>
      </c>
      <c r="BW20" s="13" t="str">
        <f t="shared" si="16"/>
        <v/>
      </c>
      <c r="BX20" s="13" t="str">
        <f t="shared" si="17"/>
        <v/>
      </c>
      <c r="BY20" s="13" t="str">
        <f t="shared" si="18"/>
        <v/>
      </c>
      <c r="BZ20" s="13">
        <f>IF(IFERROR(VLOOKUP(BY20,BY21:BY$38,1,0),"")="",0,1)</f>
        <v>0</v>
      </c>
      <c r="CA20" s="13">
        <f>IF(IFERROR(VLOOKUP(BY20,BY$16:BY19,1,0),"")="",0,1)</f>
        <v>0</v>
      </c>
      <c r="CB20" s="13">
        <f t="shared" si="19"/>
        <v>0</v>
      </c>
      <c r="CD20" s="272"/>
      <c r="CE20" s="272"/>
      <c r="CF20" s="272"/>
      <c r="CG20" s="272"/>
    </row>
    <row r="21" spans="1:85" ht="17.100000000000001" customHeight="1">
      <c r="A21" s="48"/>
      <c r="B21" s="9"/>
      <c r="C21" s="16"/>
      <c r="D21" s="58"/>
      <c r="E21" s="80"/>
      <c r="F21" s="77"/>
      <c r="G21" s="75"/>
      <c r="H21" s="72"/>
      <c r="I21" s="72"/>
      <c r="J21" s="174"/>
      <c r="K21" s="11">
        <f t="shared" si="10"/>
        <v>104</v>
      </c>
      <c r="L21" s="4"/>
      <c r="M21" s="208" t="str">
        <f t="shared" si="20"/>
        <v/>
      </c>
      <c r="N21" s="209"/>
      <c r="O21" s="210" t="str">
        <f t="shared" si="21"/>
        <v/>
      </c>
      <c r="P21" s="211"/>
      <c r="Q21" s="197" t="str">
        <f t="shared" si="22"/>
        <v xml:space="preserve"> </v>
      </c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9"/>
      <c r="AM21" s="212" t="str">
        <f t="shared" si="23"/>
        <v/>
      </c>
      <c r="AN21" s="213"/>
      <c r="AO21" s="213"/>
      <c r="AP21" s="213"/>
      <c r="AQ21" s="213"/>
      <c r="AR21" s="213"/>
      <c r="AS21" s="213"/>
      <c r="AT21" s="213"/>
      <c r="AU21" s="190" t="str">
        <f t="shared" si="24"/>
        <v/>
      </c>
      <c r="AV21" s="191"/>
      <c r="AW21" s="191"/>
      <c r="AX21" s="191"/>
      <c r="AY21" s="191"/>
      <c r="AZ21" s="191"/>
      <c r="BA21" s="191"/>
      <c r="BB21" s="192"/>
      <c r="BC21" s="29"/>
      <c r="BD21" s="29"/>
      <c r="BE21" s="274"/>
      <c r="BF21" s="51">
        <f t="shared" si="0"/>
        <v>1013</v>
      </c>
      <c r="BG21" s="54" t="str">
        <f>IFERROR(VLOOKUP(BF21,aggiornamenti!A:B,2,0),"")</f>
        <v/>
      </c>
      <c r="BH21"/>
      <c r="BI21" s="32" t="str">
        <f t="shared" si="1"/>
        <v/>
      </c>
      <c r="BJ21" s="32" t="str">
        <f t="shared" si="2"/>
        <v/>
      </c>
      <c r="BK21" s="32" t="str">
        <f t="shared" si="3"/>
        <v/>
      </c>
      <c r="BL21" s="32" t="str">
        <f t="shared" si="4"/>
        <v/>
      </c>
      <c r="BM21" s="32" t="str">
        <f t="shared" si="5"/>
        <v/>
      </c>
      <c r="BN21" s="31" t="b">
        <v>0</v>
      </c>
      <c r="BO21" s="13">
        <f t="shared" si="11"/>
        <v>0</v>
      </c>
      <c r="BP21" s="13" t="str">
        <f t="shared" si="12"/>
        <v/>
      </c>
      <c r="BQ21" s="13" t="str">
        <f t="shared" si="6"/>
        <v/>
      </c>
      <c r="BR21" s="13" t="str">
        <f t="shared" si="7"/>
        <v/>
      </c>
      <c r="BS21" s="13">
        <f t="shared" si="8"/>
        <v>0</v>
      </c>
      <c r="BT21" s="13" t="str">
        <f t="shared" si="13"/>
        <v/>
      </c>
      <c r="BU21" s="13" t="str">
        <f t="shared" si="14"/>
        <v/>
      </c>
      <c r="BV21" s="13" t="str">
        <f t="shared" si="15"/>
        <v/>
      </c>
      <c r="BW21" s="13" t="str">
        <f t="shared" si="16"/>
        <v/>
      </c>
      <c r="BX21" s="13" t="str">
        <f t="shared" si="17"/>
        <v/>
      </c>
      <c r="BY21" s="13" t="str">
        <f t="shared" si="18"/>
        <v/>
      </c>
      <c r="BZ21" s="13">
        <f>IF(IFERROR(VLOOKUP(BY21,BY22:BY$38,1,0),"")="",0,1)</f>
        <v>0</v>
      </c>
      <c r="CA21" s="13">
        <f>IF(IFERROR(VLOOKUP(BY21,BY$16:BY20,1,0),"")="",0,1)</f>
        <v>0</v>
      </c>
      <c r="CB21" s="13">
        <f t="shared" si="19"/>
        <v>0</v>
      </c>
      <c r="CD21" s="272"/>
      <c r="CE21" s="272"/>
      <c r="CF21" s="272"/>
      <c r="CG21" s="272"/>
    </row>
    <row r="22" spans="1:85" ht="17.100000000000001" customHeight="1">
      <c r="A22" s="48"/>
      <c r="B22" s="9"/>
      <c r="C22" s="16"/>
      <c r="D22" s="58"/>
      <c r="E22" s="80"/>
      <c r="F22" s="77"/>
      <c r="G22" s="75"/>
      <c r="H22" s="72"/>
      <c r="I22" s="72"/>
      <c r="J22" s="174"/>
      <c r="K22" s="11">
        <f t="shared" si="10"/>
        <v>105</v>
      </c>
      <c r="L22" s="4"/>
      <c r="M22" s="208" t="str">
        <f t="shared" si="20"/>
        <v/>
      </c>
      <c r="N22" s="209"/>
      <c r="O22" s="210" t="str">
        <f t="shared" si="21"/>
        <v/>
      </c>
      <c r="P22" s="211"/>
      <c r="Q22" s="197" t="str">
        <f t="shared" si="22"/>
        <v xml:space="preserve"> </v>
      </c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9"/>
      <c r="AM22" s="212" t="str">
        <f t="shared" si="23"/>
        <v/>
      </c>
      <c r="AN22" s="213"/>
      <c r="AO22" s="213"/>
      <c r="AP22" s="213"/>
      <c r="AQ22" s="213"/>
      <c r="AR22" s="213"/>
      <c r="AS22" s="213"/>
      <c r="AT22" s="213"/>
      <c r="AU22" s="190" t="str">
        <f t="shared" si="24"/>
        <v/>
      </c>
      <c r="AV22" s="191"/>
      <c r="AW22" s="191"/>
      <c r="AX22" s="191"/>
      <c r="AY22" s="191"/>
      <c r="AZ22" s="191"/>
      <c r="BA22" s="191"/>
      <c r="BB22" s="192"/>
      <c r="BC22" s="29"/>
      <c r="BD22" s="29"/>
      <c r="BE22" s="274"/>
      <c r="BF22" s="51">
        <f t="shared" si="0"/>
        <v>1014</v>
      </c>
      <c r="BG22" s="54" t="str">
        <f>IFERROR(VLOOKUP(BF22,aggiornamenti!A:B,2,0),"")</f>
        <v/>
      </c>
      <c r="BH22"/>
      <c r="BI22" s="32" t="str">
        <f t="shared" si="1"/>
        <v/>
      </c>
      <c r="BJ22" s="32" t="str">
        <f t="shared" si="2"/>
        <v/>
      </c>
      <c r="BK22" s="32" t="str">
        <f t="shared" si="3"/>
        <v/>
      </c>
      <c r="BL22" s="32" t="str">
        <f t="shared" si="4"/>
        <v/>
      </c>
      <c r="BM22" s="32" t="str">
        <f t="shared" si="5"/>
        <v/>
      </c>
      <c r="BN22" s="31" t="b">
        <v>0</v>
      </c>
      <c r="BO22" s="13">
        <f t="shared" si="11"/>
        <v>0</v>
      </c>
      <c r="BP22" s="13" t="str">
        <f t="shared" si="12"/>
        <v/>
      </c>
      <c r="BQ22" s="13" t="str">
        <f t="shared" si="6"/>
        <v/>
      </c>
      <c r="BR22" s="13" t="str">
        <f t="shared" si="7"/>
        <v/>
      </c>
      <c r="BS22" s="13">
        <f t="shared" si="8"/>
        <v>0</v>
      </c>
      <c r="BT22" s="13" t="str">
        <f t="shared" si="13"/>
        <v/>
      </c>
      <c r="BU22" s="13" t="str">
        <f t="shared" si="14"/>
        <v/>
      </c>
      <c r="BV22" s="13" t="str">
        <f t="shared" si="15"/>
        <v/>
      </c>
      <c r="BW22" s="13" t="str">
        <f t="shared" si="16"/>
        <v/>
      </c>
      <c r="BX22" s="13" t="str">
        <f t="shared" si="17"/>
        <v/>
      </c>
      <c r="BY22" s="13" t="str">
        <f t="shared" si="18"/>
        <v/>
      </c>
      <c r="BZ22" s="13">
        <f>IF(IFERROR(VLOOKUP(BY22,BY23:BY$38,1,0),"")="",0,1)</f>
        <v>0</v>
      </c>
      <c r="CA22" s="13">
        <f>IF(IFERROR(VLOOKUP(BY22,BY$16:BY21,1,0),"")="",0,1)</f>
        <v>0</v>
      </c>
      <c r="CB22" s="13">
        <f t="shared" si="19"/>
        <v>0</v>
      </c>
      <c r="CD22" s="272"/>
      <c r="CE22" s="272"/>
      <c r="CF22" s="272"/>
      <c r="CG22" s="272"/>
    </row>
    <row r="23" spans="1:85" ht="17.100000000000001" customHeight="1">
      <c r="A23" s="48"/>
      <c r="B23" s="9"/>
      <c r="C23" s="16"/>
      <c r="D23" s="58"/>
      <c r="E23" s="80"/>
      <c r="F23" s="77"/>
      <c r="G23" s="75"/>
      <c r="H23" s="72"/>
      <c r="I23" s="72"/>
      <c r="J23" s="174"/>
      <c r="K23" s="11">
        <f t="shared" si="10"/>
        <v>106</v>
      </c>
      <c r="L23" s="4"/>
      <c r="M23" s="208" t="str">
        <f t="shared" si="20"/>
        <v/>
      </c>
      <c r="N23" s="209"/>
      <c r="O23" s="210" t="str">
        <f t="shared" si="21"/>
        <v/>
      </c>
      <c r="P23" s="211"/>
      <c r="Q23" s="197" t="str">
        <f t="shared" si="22"/>
        <v xml:space="preserve"> </v>
      </c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9"/>
      <c r="AM23" s="212" t="str">
        <f t="shared" si="23"/>
        <v/>
      </c>
      <c r="AN23" s="213"/>
      <c r="AO23" s="213"/>
      <c r="AP23" s="213"/>
      <c r="AQ23" s="213"/>
      <c r="AR23" s="213"/>
      <c r="AS23" s="213"/>
      <c r="AT23" s="213"/>
      <c r="AU23" s="190" t="str">
        <f t="shared" si="24"/>
        <v/>
      </c>
      <c r="AV23" s="191"/>
      <c r="AW23" s="191"/>
      <c r="AX23" s="191"/>
      <c r="AY23" s="191"/>
      <c r="AZ23" s="191"/>
      <c r="BA23" s="191"/>
      <c r="BB23" s="192"/>
      <c r="BC23" s="29"/>
      <c r="BD23" s="29"/>
      <c r="BE23" s="274"/>
      <c r="BF23" s="51">
        <f t="shared" si="0"/>
        <v>1015</v>
      </c>
      <c r="BG23" s="54" t="str">
        <f>IFERROR(VLOOKUP(BF23,aggiornamenti!A:B,2,0),"")</f>
        <v/>
      </c>
      <c r="BH23"/>
      <c r="BI23" s="32" t="str">
        <f t="shared" si="1"/>
        <v/>
      </c>
      <c r="BJ23" s="32" t="str">
        <f t="shared" si="2"/>
        <v/>
      </c>
      <c r="BK23" s="32" t="str">
        <f t="shared" si="3"/>
        <v/>
      </c>
      <c r="BL23" s="32" t="str">
        <f t="shared" si="4"/>
        <v/>
      </c>
      <c r="BM23" s="32" t="str">
        <f t="shared" si="5"/>
        <v/>
      </c>
      <c r="BN23" s="31" t="b">
        <v>0</v>
      </c>
      <c r="BO23" s="13">
        <f t="shared" si="11"/>
        <v>0</v>
      </c>
      <c r="BP23" s="13" t="str">
        <f t="shared" si="12"/>
        <v/>
      </c>
      <c r="BQ23" s="13" t="str">
        <f t="shared" si="6"/>
        <v/>
      </c>
      <c r="BR23" s="13" t="str">
        <f t="shared" si="7"/>
        <v/>
      </c>
      <c r="BS23" s="13">
        <f t="shared" si="8"/>
        <v>0</v>
      </c>
      <c r="BT23" s="13" t="str">
        <f t="shared" si="13"/>
        <v/>
      </c>
      <c r="BU23" s="13" t="str">
        <f t="shared" si="14"/>
        <v/>
      </c>
      <c r="BV23" s="13" t="str">
        <f t="shared" si="15"/>
        <v/>
      </c>
      <c r="BW23" s="13" t="str">
        <f t="shared" si="16"/>
        <v/>
      </c>
      <c r="BX23" s="13" t="str">
        <f t="shared" si="17"/>
        <v/>
      </c>
      <c r="BY23" s="13" t="str">
        <f t="shared" si="18"/>
        <v/>
      </c>
      <c r="BZ23" s="13">
        <f>IF(IFERROR(VLOOKUP(BY23,BY24:BY$38,1,0),"")="",0,1)</f>
        <v>0</v>
      </c>
      <c r="CA23" s="13">
        <f>IF(IFERROR(VLOOKUP(BY23,BY$16:BY22,1,0),"")="",0,1)</f>
        <v>0</v>
      </c>
      <c r="CB23" s="13">
        <f t="shared" si="19"/>
        <v>0</v>
      </c>
      <c r="CD23" s="272"/>
      <c r="CE23" s="272"/>
      <c r="CF23" s="272"/>
      <c r="CG23" s="272"/>
    </row>
    <row r="24" spans="1:85" ht="17.100000000000001" customHeight="1">
      <c r="A24" s="48"/>
      <c r="B24" s="9"/>
      <c r="C24" s="16"/>
      <c r="D24" s="58"/>
      <c r="E24" s="80"/>
      <c r="F24" s="77"/>
      <c r="G24" s="75"/>
      <c r="H24" s="72"/>
      <c r="I24" s="72"/>
      <c r="J24" s="174"/>
      <c r="K24" s="11">
        <f t="shared" si="10"/>
        <v>107</v>
      </c>
      <c r="L24" s="4"/>
      <c r="M24" s="208" t="str">
        <f t="shared" si="20"/>
        <v/>
      </c>
      <c r="N24" s="209"/>
      <c r="O24" s="210" t="str">
        <f t="shared" si="21"/>
        <v/>
      </c>
      <c r="P24" s="211"/>
      <c r="Q24" s="197" t="str">
        <f t="shared" si="22"/>
        <v xml:space="preserve"> </v>
      </c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9"/>
      <c r="AM24" s="212" t="str">
        <f t="shared" si="23"/>
        <v/>
      </c>
      <c r="AN24" s="213"/>
      <c r="AO24" s="213"/>
      <c r="AP24" s="213"/>
      <c r="AQ24" s="213"/>
      <c r="AR24" s="213"/>
      <c r="AS24" s="213"/>
      <c r="AT24" s="213"/>
      <c r="AU24" s="190" t="str">
        <f t="shared" si="24"/>
        <v/>
      </c>
      <c r="AV24" s="191"/>
      <c r="AW24" s="191"/>
      <c r="AX24" s="191"/>
      <c r="AY24" s="191"/>
      <c r="AZ24" s="191"/>
      <c r="BA24" s="191"/>
      <c r="BB24" s="192"/>
      <c r="BC24" s="29"/>
      <c r="BD24" s="29"/>
      <c r="BE24" s="274"/>
      <c r="BF24" s="51">
        <f t="shared" si="0"/>
        <v>1016</v>
      </c>
      <c r="BG24" s="54" t="str">
        <f>IFERROR(VLOOKUP(BF24,aggiornamenti!A:B,2,0),"")</f>
        <v/>
      </c>
      <c r="BH24"/>
      <c r="BI24" s="32" t="str">
        <f t="shared" si="1"/>
        <v/>
      </c>
      <c r="BJ24" s="32" t="str">
        <f t="shared" si="2"/>
        <v/>
      </c>
      <c r="BK24" s="32" t="str">
        <f t="shared" si="3"/>
        <v/>
      </c>
      <c r="BL24" s="32" t="str">
        <f t="shared" si="4"/>
        <v/>
      </c>
      <c r="BM24" s="32" t="str">
        <f t="shared" si="5"/>
        <v/>
      </c>
      <c r="BN24" s="31" t="b">
        <v>0</v>
      </c>
      <c r="BO24" s="13">
        <f t="shared" si="11"/>
        <v>0</v>
      </c>
      <c r="BP24" s="13" t="str">
        <f t="shared" si="12"/>
        <v/>
      </c>
      <c r="BQ24" s="13" t="str">
        <f t="shared" si="6"/>
        <v/>
      </c>
      <c r="BR24" s="13" t="str">
        <f t="shared" si="7"/>
        <v/>
      </c>
      <c r="BS24" s="13">
        <f t="shared" si="8"/>
        <v>0</v>
      </c>
      <c r="BT24" s="13" t="str">
        <f t="shared" si="13"/>
        <v/>
      </c>
      <c r="BU24" s="13" t="str">
        <f t="shared" si="14"/>
        <v/>
      </c>
      <c r="BV24" s="13" t="str">
        <f t="shared" si="15"/>
        <v/>
      </c>
      <c r="BW24" s="13" t="str">
        <f t="shared" si="16"/>
        <v/>
      </c>
      <c r="BX24" s="13" t="str">
        <f t="shared" si="17"/>
        <v/>
      </c>
      <c r="BY24" s="13" t="str">
        <f t="shared" si="18"/>
        <v/>
      </c>
      <c r="BZ24" s="13">
        <f>IF(IFERROR(VLOOKUP(BY24,BY25:BY$38,1,0),"")="",0,1)</f>
        <v>0</v>
      </c>
      <c r="CA24" s="13">
        <f>IF(IFERROR(VLOOKUP(BY24,BY$16:BY23,1,0),"")="",0,1)</f>
        <v>0</v>
      </c>
      <c r="CB24" s="13">
        <f t="shared" si="19"/>
        <v>0</v>
      </c>
      <c r="CD24" s="272"/>
      <c r="CE24" s="272"/>
      <c r="CF24" s="272"/>
      <c r="CG24" s="272"/>
    </row>
    <row r="25" spans="1:85" ht="17.100000000000001" customHeight="1">
      <c r="A25" s="48"/>
      <c r="B25" s="9"/>
      <c r="C25" s="16"/>
      <c r="D25" s="58"/>
      <c r="E25" s="80"/>
      <c r="F25" s="77"/>
      <c r="G25" s="75"/>
      <c r="H25" s="72"/>
      <c r="I25" s="72"/>
      <c r="J25" s="174"/>
      <c r="K25" s="11">
        <f t="shared" si="10"/>
        <v>108</v>
      </c>
      <c r="L25" s="4"/>
      <c r="M25" s="208" t="str">
        <f t="shared" si="20"/>
        <v/>
      </c>
      <c r="N25" s="209"/>
      <c r="O25" s="210" t="str">
        <f t="shared" si="21"/>
        <v/>
      </c>
      <c r="P25" s="211"/>
      <c r="Q25" s="197" t="str">
        <f t="shared" si="22"/>
        <v xml:space="preserve"> </v>
      </c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9"/>
      <c r="AM25" s="212" t="str">
        <f t="shared" si="23"/>
        <v/>
      </c>
      <c r="AN25" s="213"/>
      <c r="AO25" s="213"/>
      <c r="AP25" s="213"/>
      <c r="AQ25" s="213"/>
      <c r="AR25" s="213"/>
      <c r="AS25" s="213"/>
      <c r="AT25" s="213"/>
      <c r="AU25" s="190" t="str">
        <f t="shared" si="24"/>
        <v/>
      </c>
      <c r="AV25" s="191"/>
      <c r="AW25" s="191"/>
      <c r="AX25" s="191"/>
      <c r="AY25" s="191"/>
      <c r="AZ25" s="191"/>
      <c r="BA25" s="191"/>
      <c r="BB25" s="192"/>
      <c r="BC25" s="29"/>
      <c r="BD25" s="29"/>
      <c r="BE25" s="274"/>
      <c r="BF25" s="51">
        <f t="shared" si="0"/>
        <v>1017</v>
      </c>
      <c r="BG25" s="54" t="str">
        <f>IFERROR(VLOOKUP(BF25,aggiornamenti!A:B,2,0),"")</f>
        <v/>
      </c>
      <c r="BH25"/>
      <c r="BI25" s="32" t="str">
        <f t="shared" si="1"/>
        <v/>
      </c>
      <c r="BJ25" s="32" t="str">
        <f t="shared" si="2"/>
        <v/>
      </c>
      <c r="BK25" s="32" t="str">
        <f t="shared" si="3"/>
        <v/>
      </c>
      <c r="BL25" s="32" t="str">
        <f t="shared" si="4"/>
        <v/>
      </c>
      <c r="BM25" s="32" t="str">
        <f t="shared" si="5"/>
        <v/>
      </c>
      <c r="BN25" s="31" t="b">
        <v>0</v>
      </c>
      <c r="BO25" s="13">
        <f t="shared" si="11"/>
        <v>0</v>
      </c>
      <c r="BP25" s="13" t="str">
        <f t="shared" si="12"/>
        <v/>
      </c>
      <c r="BQ25" s="13" t="str">
        <f t="shared" si="6"/>
        <v/>
      </c>
      <c r="BR25" s="13" t="str">
        <f t="shared" si="7"/>
        <v/>
      </c>
      <c r="BS25" s="13">
        <f t="shared" si="8"/>
        <v>0</v>
      </c>
      <c r="BT25" s="13" t="str">
        <f t="shared" si="13"/>
        <v/>
      </c>
      <c r="BU25" s="13" t="str">
        <f t="shared" si="14"/>
        <v/>
      </c>
      <c r="BV25" s="13" t="str">
        <f t="shared" si="15"/>
        <v/>
      </c>
      <c r="BW25" s="13" t="str">
        <f t="shared" si="16"/>
        <v/>
      </c>
      <c r="BX25" s="13" t="str">
        <f t="shared" si="17"/>
        <v/>
      </c>
      <c r="BY25" s="13" t="str">
        <f t="shared" si="18"/>
        <v/>
      </c>
      <c r="BZ25" s="13">
        <f>IF(IFERROR(VLOOKUP(BY25,BY26:BY$38,1,0),"")="",0,1)</f>
        <v>0</v>
      </c>
      <c r="CA25" s="13">
        <f>IF(IFERROR(VLOOKUP(BY25,BY$16:BY24,1,0),"")="",0,1)</f>
        <v>0</v>
      </c>
      <c r="CB25" s="13">
        <f t="shared" si="19"/>
        <v>0</v>
      </c>
      <c r="CD25" s="272"/>
      <c r="CE25" s="272"/>
      <c r="CF25" s="272"/>
      <c r="CG25" s="272"/>
    </row>
    <row r="26" spans="1:85" ht="17.100000000000001" customHeight="1">
      <c r="A26" s="48"/>
      <c r="B26" s="9"/>
      <c r="C26" s="16"/>
      <c r="D26" s="58"/>
      <c r="E26" s="80"/>
      <c r="F26" s="77"/>
      <c r="G26" s="75"/>
      <c r="H26" s="72"/>
      <c r="I26" s="72"/>
      <c r="J26" s="174"/>
      <c r="K26" s="11">
        <f t="shared" si="10"/>
        <v>109</v>
      </c>
      <c r="L26" s="4"/>
      <c r="M26" s="208" t="str">
        <f t="shared" si="20"/>
        <v/>
      </c>
      <c r="N26" s="209"/>
      <c r="O26" s="210" t="str">
        <f t="shared" si="21"/>
        <v/>
      </c>
      <c r="P26" s="211"/>
      <c r="Q26" s="197" t="str">
        <f t="shared" si="22"/>
        <v xml:space="preserve"> </v>
      </c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9"/>
      <c r="AM26" s="212" t="str">
        <f t="shared" si="23"/>
        <v/>
      </c>
      <c r="AN26" s="213"/>
      <c r="AO26" s="213"/>
      <c r="AP26" s="213"/>
      <c r="AQ26" s="213"/>
      <c r="AR26" s="213"/>
      <c r="AS26" s="213"/>
      <c r="AT26" s="213"/>
      <c r="AU26" s="190" t="str">
        <f t="shared" si="24"/>
        <v/>
      </c>
      <c r="AV26" s="191"/>
      <c r="AW26" s="191"/>
      <c r="AX26" s="191"/>
      <c r="AY26" s="191"/>
      <c r="AZ26" s="191"/>
      <c r="BA26" s="191"/>
      <c r="BB26" s="192"/>
      <c r="BC26" s="29"/>
      <c r="BD26" s="29"/>
      <c r="BE26" s="274"/>
      <c r="BF26" s="51">
        <f t="shared" si="0"/>
        <v>1018</v>
      </c>
      <c r="BG26" s="54" t="str">
        <f>IFERROR(VLOOKUP(BF26,aggiornamenti!A:B,2,0),"")</f>
        <v/>
      </c>
      <c r="BH26"/>
      <c r="BI26" s="32" t="str">
        <f t="shared" si="1"/>
        <v/>
      </c>
      <c r="BJ26" s="32" t="str">
        <f t="shared" si="2"/>
        <v/>
      </c>
      <c r="BK26" s="32" t="str">
        <f t="shared" si="3"/>
        <v/>
      </c>
      <c r="BL26" s="32" t="str">
        <f t="shared" si="4"/>
        <v/>
      </c>
      <c r="BM26" s="32" t="str">
        <f t="shared" si="5"/>
        <v/>
      </c>
      <c r="BN26" s="31" t="b">
        <v>0</v>
      </c>
      <c r="BO26" s="13">
        <f t="shared" si="11"/>
        <v>0</v>
      </c>
      <c r="BP26" s="13" t="str">
        <f t="shared" si="12"/>
        <v/>
      </c>
      <c r="BQ26" s="13" t="str">
        <f t="shared" si="6"/>
        <v/>
      </c>
      <c r="BR26" s="13" t="str">
        <f t="shared" si="7"/>
        <v/>
      </c>
      <c r="BS26" s="13">
        <f t="shared" si="8"/>
        <v>0</v>
      </c>
      <c r="BT26" s="13" t="str">
        <f t="shared" si="13"/>
        <v/>
      </c>
      <c r="BU26" s="13" t="str">
        <f t="shared" si="14"/>
        <v/>
      </c>
      <c r="BV26" s="13" t="str">
        <f t="shared" si="15"/>
        <v/>
      </c>
      <c r="BW26" s="13" t="str">
        <f t="shared" si="16"/>
        <v/>
      </c>
      <c r="BX26" s="13" t="str">
        <f t="shared" si="17"/>
        <v/>
      </c>
      <c r="BY26" s="13" t="str">
        <f t="shared" si="18"/>
        <v/>
      </c>
      <c r="BZ26" s="13">
        <f>IF(IFERROR(VLOOKUP(BY26,BY27:BY$38,1,0),"")="",0,1)</f>
        <v>0</v>
      </c>
      <c r="CA26" s="13">
        <f>IF(IFERROR(VLOOKUP(BY26,BY$16:BY25,1,0),"")="",0,1)</f>
        <v>0</v>
      </c>
      <c r="CB26" s="13">
        <f t="shared" si="19"/>
        <v>0</v>
      </c>
      <c r="CD26" s="272"/>
      <c r="CE26" s="272"/>
      <c r="CF26" s="272"/>
      <c r="CG26" s="272"/>
    </row>
    <row r="27" spans="1:85" ht="17.100000000000001" customHeight="1">
      <c r="A27" s="48"/>
      <c r="B27" s="9"/>
      <c r="C27" s="16"/>
      <c r="D27" s="58"/>
      <c r="E27" s="80"/>
      <c r="F27" s="77"/>
      <c r="G27" s="75"/>
      <c r="H27" s="72"/>
      <c r="I27" s="72"/>
      <c r="J27" s="174"/>
      <c r="K27" s="11">
        <f t="shared" si="10"/>
        <v>110</v>
      </c>
      <c r="L27" s="4"/>
      <c r="M27" s="208" t="str">
        <f t="shared" si="20"/>
        <v/>
      </c>
      <c r="N27" s="209"/>
      <c r="O27" s="210" t="str">
        <f t="shared" si="21"/>
        <v/>
      </c>
      <c r="P27" s="211"/>
      <c r="Q27" s="197" t="str">
        <f t="shared" si="22"/>
        <v xml:space="preserve"> </v>
      </c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9"/>
      <c r="AM27" s="212" t="str">
        <f t="shared" si="23"/>
        <v/>
      </c>
      <c r="AN27" s="213"/>
      <c r="AO27" s="213"/>
      <c r="AP27" s="213"/>
      <c r="AQ27" s="213"/>
      <c r="AR27" s="213"/>
      <c r="AS27" s="213"/>
      <c r="AT27" s="213"/>
      <c r="AU27" s="190" t="str">
        <f t="shared" si="24"/>
        <v/>
      </c>
      <c r="AV27" s="191"/>
      <c r="AW27" s="191"/>
      <c r="AX27" s="191"/>
      <c r="AY27" s="191"/>
      <c r="AZ27" s="191"/>
      <c r="BA27" s="191"/>
      <c r="BB27" s="192"/>
      <c r="BC27" s="29"/>
      <c r="BD27" s="29"/>
      <c r="BE27" s="274"/>
      <c r="BF27" s="51">
        <f t="shared" si="0"/>
        <v>1019</v>
      </c>
      <c r="BG27" s="54" t="str">
        <f>IFERROR(VLOOKUP(BF27,aggiornamenti!A:B,2,0),"")</f>
        <v/>
      </c>
      <c r="BH27"/>
      <c r="BI27" s="32" t="str">
        <f t="shared" si="1"/>
        <v/>
      </c>
      <c r="BJ27" s="32" t="str">
        <f t="shared" si="2"/>
        <v/>
      </c>
      <c r="BK27" s="32" t="str">
        <f t="shared" si="3"/>
        <v/>
      </c>
      <c r="BL27" s="32" t="str">
        <f t="shared" si="4"/>
        <v/>
      </c>
      <c r="BM27" s="32" t="str">
        <f t="shared" si="5"/>
        <v/>
      </c>
      <c r="BN27" s="31" t="b">
        <v>0</v>
      </c>
      <c r="BO27" s="13">
        <f t="shared" si="11"/>
        <v>0</v>
      </c>
      <c r="BP27" s="13" t="str">
        <f t="shared" si="12"/>
        <v/>
      </c>
      <c r="BQ27" s="13" t="str">
        <f t="shared" si="6"/>
        <v/>
      </c>
      <c r="BR27" s="13" t="str">
        <f t="shared" si="7"/>
        <v/>
      </c>
      <c r="BS27" s="13">
        <f t="shared" si="8"/>
        <v>0</v>
      </c>
      <c r="BT27" s="13" t="str">
        <f t="shared" si="13"/>
        <v/>
      </c>
      <c r="BU27" s="13" t="str">
        <f t="shared" si="14"/>
        <v/>
      </c>
      <c r="BV27" s="13" t="str">
        <f t="shared" si="15"/>
        <v/>
      </c>
      <c r="BW27" s="13" t="str">
        <f t="shared" si="16"/>
        <v/>
      </c>
      <c r="BX27" s="13" t="str">
        <f t="shared" si="17"/>
        <v/>
      </c>
      <c r="BY27" s="13" t="str">
        <f t="shared" si="18"/>
        <v/>
      </c>
      <c r="BZ27" s="13">
        <f>IF(IFERROR(VLOOKUP(BY27,BY28:BY$38,1,0),"")="",0,1)</f>
        <v>0</v>
      </c>
      <c r="CA27" s="13">
        <f>IF(IFERROR(VLOOKUP(BY27,BY$16:BY26,1,0),"")="",0,1)</f>
        <v>0</v>
      </c>
      <c r="CB27" s="13">
        <f t="shared" si="19"/>
        <v>0</v>
      </c>
      <c r="CD27" s="272"/>
      <c r="CE27" s="272"/>
      <c r="CF27" s="272"/>
      <c r="CG27" s="272"/>
    </row>
    <row r="28" spans="1:85" ht="17.100000000000001" customHeight="1">
      <c r="A28" s="48"/>
      <c r="B28" s="9"/>
      <c r="C28" s="16"/>
      <c r="D28" s="58"/>
      <c r="E28" s="80"/>
      <c r="F28" s="77"/>
      <c r="G28" s="75"/>
      <c r="H28" s="72"/>
      <c r="I28" s="72"/>
      <c r="J28" s="174"/>
      <c r="K28" s="11">
        <f t="shared" si="10"/>
        <v>111</v>
      </c>
      <c r="L28" s="4"/>
      <c r="M28" s="208" t="str">
        <f t="shared" si="20"/>
        <v/>
      </c>
      <c r="N28" s="209"/>
      <c r="O28" s="210" t="str">
        <f t="shared" si="21"/>
        <v/>
      </c>
      <c r="P28" s="211"/>
      <c r="Q28" s="197" t="str">
        <f t="shared" si="22"/>
        <v xml:space="preserve"> </v>
      </c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9"/>
      <c r="AM28" s="212" t="str">
        <f t="shared" si="23"/>
        <v/>
      </c>
      <c r="AN28" s="213"/>
      <c r="AO28" s="213"/>
      <c r="AP28" s="213"/>
      <c r="AQ28" s="213"/>
      <c r="AR28" s="213"/>
      <c r="AS28" s="213"/>
      <c r="AT28" s="213"/>
      <c r="AU28" s="190" t="str">
        <f t="shared" si="24"/>
        <v/>
      </c>
      <c r="AV28" s="191"/>
      <c r="AW28" s="191"/>
      <c r="AX28" s="191"/>
      <c r="AY28" s="191"/>
      <c r="AZ28" s="191"/>
      <c r="BA28" s="191"/>
      <c r="BB28" s="192"/>
      <c r="BC28" s="29"/>
      <c r="BD28" s="29"/>
      <c r="BE28" s="274"/>
      <c r="BF28" s="51">
        <f t="shared" si="0"/>
        <v>1020</v>
      </c>
      <c r="BG28" s="54" t="str">
        <f>IFERROR(VLOOKUP(BF28,aggiornamenti!A:B,2,0),"")</f>
        <v/>
      </c>
      <c r="BH28"/>
      <c r="BI28" s="32" t="str">
        <f t="shared" si="1"/>
        <v/>
      </c>
      <c r="BJ28" s="32" t="str">
        <f t="shared" si="2"/>
        <v/>
      </c>
      <c r="BK28" s="32" t="str">
        <f t="shared" si="3"/>
        <v/>
      </c>
      <c r="BL28" s="32" t="str">
        <f t="shared" si="4"/>
        <v/>
      </c>
      <c r="BM28" s="32" t="str">
        <f t="shared" si="5"/>
        <v/>
      </c>
      <c r="BN28" s="31" t="b">
        <v>0</v>
      </c>
      <c r="BO28" s="13">
        <f t="shared" si="11"/>
        <v>0</v>
      </c>
      <c r="BP28" s="13" t="str">
        <f t="shared" si="12"/>
        <v/>
      </c>
      <c r="BQ28" s="13" t="str">
        <f t="shared" si="6"/>
        <v/>
      </c>
      <c r="BR28" s="13" t="str">
        <f t="shared" si="7"/>
        <v/>
      </c>
      <c r="BS28" s="13">
        <f t="shared" si="8"/>
        <v>0</v>
      </c>
      <c r="BT28" s="13" t="str">
        <f t="shared" si="13"/>
        <v/>
      </c>
      <c r="BU28" s="13" t="str">
        <f t="shared" si="14"/>
        <v/>
      </c>
      <c r="BV28" s="13" t="str">
        <f t="shared" si="15"/>
        <v/>
      </c>
      <c r="BW28" s="13" t="str">
        <f t="shared" si="16"/>
        <v/>
      </c>
      <c r="BX28" s="13" t="str">
        <f t="shared" si="17"/>
        <v/>
      </c>
      <c r="BY28" s="13" t="str">
        <f t="shared" si="18"/>
        <v/>
      </c>
      <c r="BZ28" s="13">
        <f>IF(IFERROR(VLOOKUP(BY28,BY29:BY$38,1,0),"")="",0,1)</f>
        <v>0</v>
      </c>
      <c r="CA28" s="13">
        <f>IF(IFERROR(VLOOKUP(BY28,BY$16:BY27,1,0),"")="",0,1)</f>
        <v>0</v>
      </c>
      <c r="CB28" s="13">
        <f t="shared" si="19"/>
        <v>0</v>
      </c>
      <c r="CD28" s="272"/>
      <c r="CE28" s="272"/>
      <c r="CF28" s="272"/>
      <c r="CG28" s="272"/>
    </row>
    <row r="29" spans="1:85" ht="17.100000000000001" customHeight="1">
      <c r="A29" s="48"/>
      <c r="B29" s="9"/>
      <c r="C29" s="16"/>
      <c r="D29" s="58"/>
      <c r="E29" s="80"/>
      <c r="F29" s="77"/>
      <c r="G29" s="75"/>
      <c r="H29" s="72"/>
      <c r="I29" s="72"/>
      <c r="J29" s="174"/>
      <c r="K29" s="11">
        <f t="shared" si="10"/>
        <v>112</v>
      </c>
      <c r="L29" s="4"/>
      <c r="M29" s="208" t="str">
        <f t="shared" si="20"/>
        <v/>
      </c>
      <c r="N29" s="209"/>
      <c r="O29" s="210" t="str">
        <f t="shared" si="21"/>
        <v/>
      </c>
      <c r="P29" s="211"/>
      <c r="Q29" s="197" t="str">
        <f t="shared" si="22"/>
        <v xml:space="preserve"> </v>
      </c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9"/>
      <c r="AM29" s="212" t="str">
        <f t="shared" si="23"/>
        <v/>
      </c>
      <c r="AN29" s="213"/>
      <c r="AO29" s="213"/>
      <c r="AP29" s="213"/>
      <c r="AQ29" s="213"/>
      <c r="AR29" s="213"/>
      <c r="AS29" s="213"/>
      <c r="AT29" s="213"/>
      <c r="AU29" s="190" t="str">
        <f t="shared" si="24"/>
        <v/>
      </c>
      <c r="AV29" s="191"/>
      <c r="AW29" s="191"/>
      <c r="AX29" s="191"/>
      <c r="AY29" s="191"/>
      <c r="AZ29" s="191"/>
      <c r="BA29" s="191"/>
      <c r="BB29" s="192"/>
      <c r="BC29" s="29"/>
      <c r="BD29" s="29"/>
      <c r="BE29" s="274"/>
      <c r="BF29" s="51">
        <f t="shared" si="0"/>
        <v>1021</v>
      </c>
      <c r="BG29" s="54" t="str">
        <f>IFERROR(VLOOKUP(BF29,aggiornamenti!A:B,2,0),"")</f>
        <v/>
      </c>
      <c r="BH29"/>
      <c r="BI29" s="32" t="str">
        <f t="shared" si="1"/>
        <v/>
      </c>
      <c r="BJ29" s="32" t="str">
        <f t="shared" si="2"/>
        <v/>
      </c>
      <c r="BK29" s="32" t="str">
        <f t="shared" si="3"/>
        <v/>
      </c>
      <c r="BL29" s="32" t="str">
        <f t="shared" si="4"/>
        <v/>
      </c>
      <c r="BM29" s="32" t="str">
        <f t="shared" si="5"/>
        <v/>
      </c>
      <c r="BN29" s="31" t="b">
        <v>0</v>
      </c>
      <c r="BO29" s="13">
        <f t="shared" si="11"/>
        <v>0</v>
      </c>
      <c r="BP29" s="13" t="str">
        <f t="shared" si="12"/>
        <v/>
      </c>
      <c r="BQ29" s="13" t="str">
        <f t="shared" si="6"/>
        <v/>
      </c>
      <c r="BR29" s="13" t="str">
        <f t="shared" si="7"/>
        <v/>
      </c>
      <c r="BS29" s="13">
        <f t="shared" si="8"/>
        <v>0</v>
      </c>
      <c r="BT29" s="13" t="str">
        <f t="shared" si="13"/>
        <v/>
      </c>
      <c r="BU29" s="13" t="str">
        <f t="shared" si="14"/>
        <v/>
      </c>
      <c r="BV29" s="13" t="str">
        <f t="shared" si="15"/>
        <v/>
      </c>
      <c r="BW29" s="13" t="str">
        <f t="shared" si="16"/>
        <v/>
      </c>
      <c r="BX29" s="13" t="str">
        <f t="shared" si="17"/>
        <v/>
      </c>
      <c r="BY29" s="13" t="str">
        <f t="shared" si="18"/>
        <v/>
      </c>
      <c r="BZ29" s="13">
        <f>IF(IFERROR(VLOOKUP(BY29,BY30:BY$38,1,0),"")="",0,1)</f>
        <v>0</v>
      </c>
      <c r="CA29" s="13">
        <f>IF(IFERROR(VLOOKUP(BY29,BY$16:BY28,1,0),"")="",0,1)</f>
        <v>0</v>
      </c>
      <c r="CB29" s="13">
        <f t="shared" si="19"/>
        <v>0</v>
      </c>
      <c r="CD29" s="272"/>
      <c r="CE29" s="272"/>
      <c r="CF29" s="272"/>
      <c r="CG29" s="272"/>
    </row>
    <row r="30" spans="1:85" ht="17.100000000000001" customHeight="1">
      <c r="A30" s="48"/>
      <c r="B30" s="9"/>
      <c r="C30" s="16"/>
      <c r="D30" s="58"/>
      <c r="E30" s="80"/>
      <c r="F30" s="77"/>
      <c r="G30" s="75"/>
      <c r="H30" s="72"/>
      <c r="I30" s="72"/>
      <c r="J30" s="174"/>
      <c r="K30" s="11">
        <f t="shared" si="10"/>
        <v>113</v>
      </c>
      <c r="L30" s="4"/>
      <c r="M30" s="208" t="str">
        <f t="shared" si="20"/>
        <v/>
      </c>
      <c r="N30" s="209"/>
      <c r="O30" s="210" t="str">
        <f t="shared" si="21"/>
        <v/>
      </c>
      <c r="P30" s="211"/>
      <c r="Q30" s="197" t="str">
        <f t="shared" si="22"/>
        <v xml:space="preserve"> </v>
      </c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9"/>
      <c r="AM30" s="212" t="str">
        <f t="shared" si="23"/>
        <v/>
      </c>
      <c r="AN30" s="213"/>
      <c r="AO30" s="213"/>
      <c r="AP30" s="213"/>
      <c r="AQ30" s="213"/>
      <c r="AR30" s="213"/>
      <c r="AS30" s="213"/>
      <c r="AT30" s="213"/>
      <c r="AU30" s="190" t="str">
        <f t="shared" si="24"/>
        <v/>
      </c>
      <c r="AV30" s="191"/>
      <c r="AW30" s="191"/>
      <c r="AX30" s="191"/>
      <c r="AY30" s="191"/>
      <c r="AZ30" s="191"/>
      <c r="BA30" s="191"/>
      <c r="BB30" s="192"/>
      <c r="BC30" s="29"/>
      <c r="BD30" s="29"/>
      <c r="BE30" s="274"/>
      <c r="BF30" s="51">
        <f t="shared" si="0"/>
        <v>1022</v>
      </c>
      <c r="BG30" s="54" t="str">
        <f>IFERROR(VLOOKUP(BF30,aggiornamenti!A:B,2,0),"")</f>
        <v/>
      </c>
      <c r="BH30"/>
      <c r="BI30" s="32" t="str">
        <f t="shared" si="1"/>
        <v/>
      </c>
      <c r="BJ30" s="32" t="str">
        <f t="shared" si="2"/>
        <v/>
      </c>
      <c r="BK30" s="32" t="str">
        <f t="shared" si="3"/>
        <v/>
      </c>
      <c r="BL30" s="32" t="str">
        <f t="shared" si="4"/>
        <v/>
      </c>
      <c r="BM30" s="32" t="str">
        <f t="shared" si="5"/>
        <v/>
      </c>
      <c r="BN30" s="31" t="b">
        <v>0</v>
      </c>
      <c r="BO30" s="13">
        <f t="shared" si="11"/>
        <v>0</v>
      </c>
      <c r="BP30" s="13" t="str">
        <f t="shared" si="12"/>
        <v/>
      </c>
      <c r="BQ30" s="13" t="str">
        <f t="shared" si="6"/>
        <v/>
      </c>
      <c r="BR30" s="13" t="str">
        <f t="shared" si="7"/>
        <v/>
      </c>
      <c r="BS30" s="13">
        <f t="shared" si="8"/>
        <v>0</v>
      </c>
      <c r="BT30" s="13" t="str">
        <f t="shared" si="13"/>
        <v/>
      </c>
      <c r="BU30" s="13" t="str">
        <f t="shared" si="14"/>
        <v/>
      </c>
      <c r="BV30" s="13" t="str">
        <f t="shared" si="15"/>
        <v/>
      </c>
      <c r="BW30" s="13" t="str">
        <f t="shared" si="16"/>
        <v/>
      </c>
      <c r="BX30" s="13" t="str">
        <f t="shared" si="17"/>
        <v/>
      </c>
      <c r="BY30" s="13" t="str">
        <f t="shared" si="18"/>
        <v/>
      </c>
      <c r="BZ30" s="13">
        <f>IF(IFERROR(VLOOKUP(BY30,BY31:BY$38,1,0),"")="",0,1)</f>
        <v>0</v>
      </c>
      <c r="CA30" s="13">
        <f>IF(IFERROR(VLOOKUP(BY30,BY$16:BY29,1,0),"")="",0,1)</f>
        <v>0</v>
      </c>
      <c r="CB30" s="13">
        <f t="shared" si="19"/>
        <v>0</v>
      </c>
      <c r="CD30" s="272"/>
      <c r="CE30" s="272"/>
      <c r="CF30" s="272"/>
      <c r="CG30" s="272"/>
    </row>
    <row r="31" spans="1:85" ht="17.100000000000001" customHeight="1">
      <c r="A31" s="48"/>
      <c r="B31" s="9"/>
      <c r="C31" s="16"/>
      <c r="D31" s="58"/>
      <c r="E31" s="81"/>
      <c r="F31" s="78"/>
      <c r="G31" s="75"/>
      <c r="H31" s="72"/>
      <c r="I31" s="72"/>
      <c r="J31" s="174"/>
      <c r="K31" s="11">
        <f t="shared" si="10"/>
        <v>114</v>
      </c>
      <c r="L31" s="4"/>
      <c r="M31" s="208" t="str">
        <f t="shared" si="20"/>
        <v/>
      </c>
      <c r="N31" s="209"/>
      <c r="O31" s="210" t="str">
        <f t="shared" si="21"/>
        <v/>
      </c>
      <c r="P31" s="211"/>
      <c r="Q31" s="197" t="str">
        <f t="shared" si="22"/>
        <v xml:space="preserve"> </v>
      </c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9"/>
      <c r="AM31" s="212" t="str">
        <f t="shared" si="23"/>
        <v/>
      </c>
      <c r="AN31" s="213"/>
      <c r="AO31" s="213"/>
      <c r="AP31" s="213"/>
      <c r="AQ31" s="213"/>
      <c r="AR31" s="213"/>
      <c r="AS31" s="213"/>
      <c r="AT31" s="213"/>
      <c r="AU31" s="190" t="str">
        <f t="shared" si="24"/>
        <v/>
      </c>
      <c r="AV31" s="191"/>
      <c r="AW31" s="191"/>
      <c r="AX31" s="191"/>
      <c r="AY31" s="191"/>
      <c r="AZ31" s="191"/>
      <c r="BA31" s="191"/>
      <c r="BB31" s="192"/>
      <c r="BC31" s="29"/>
      <c r="BD31" s="29"/>
      <c r="BE31" s="274"/>
      <c r="BF31" s="51">
        <f t="shared" si="0"/>
        <v>1023</v>
      </c>
      <c r="BG31" s="54" t="str">
        <f>IFERROR(VLOOKUP(BF31,aggiornamenti!A:B,2,0),"")</f>
        <v/>
      </c>
      <c r="BH31"/>
      <c r="BI31" s="32" t="str">
        <f t="shared" si="1"/>
        <v/>
      </c>
      <c r="BJ31" s="32" t="str">
        <f t="shared" si="2"/>
        <v/>
      </c>
      <c r="BK31" s="32" t="str">
        <f t="shared" si="3"/>
        <v/>
      </c>
      <c r="BL31" s="32" t="str">
        <f t="shared" si="4"/>
        <v/>
      </c>
      <c r="BM31" s="32" t="str">
        <f t="shared" si="5"/>
        <v/>
      </c>
      <c r="BN31" s="31" t="b">
        <v>0</v>
      </c>
      <c r="BO31" s="13">
        <f t="shared" si="11"/>
        <v>0</v>
      </c>
      <c r="BP31" s="13" t="str">
        <f t="shared" si="12"/>
        <v/>
      </c>
      <c r="BQ31" s="13" t="str">
        <f t="shared" si="6"/>
        <v/>
      </c>
      <c r="BR31" s="13" t="str">
        <f t="shared" si="7"/>
        <v/>
      </c>
      <c r="BS31" s="13">
        <f t="shared" si="8"/>
        <v>0</v>
      </c>
      <c r="BT31" s="13" t="str">
        <f t="shared" si="13"/>
        <v/>
      </c>
      <c r="BU31" s="13" t="str">
        <f t="shared" si="14"/>
        <v/>
      </c>
      <c r="BV31" s="13" t="str">
        <f t="shared" si="15"/>
        <v/>
      </c>
      <c r="BW31" s="13" t="str">
        <f t="shared" si="16"/>
        <v/>
      </c>
      <c r="BX31" s="13" t="str">
        <f t="shared" si="17"/>
        <v/>
      </c>
      <c r="BY31" s="13" t="str">
        <f t="shared" si="18"/>
        <v/>
      </c>
      <c r="BZ31" s="13">
        <f>IF(IFERROR(VLOOKUP(BY31,BY32:BY$38,1,0),"")="",0,1)</f>
        <v>0</v>
      </c>
      <c r="CA31" s="13">
        <f>IF(IFERROR(VLOOKUP(BY31,BY$16:BY30,1,0),"")="",0,1)</f>
        <v>0</v>
      </c>
      <c r="CB31" s="13">
        <f t="shared" si="19"/>
        <v>0</v>
      </c>
      <c r="CD31" s="272"/>
      <c r="CE31" s="272"/>
      <c r="CF31" s="272"/>
      <c r="CG31" s="272"/>
    </row>
    <row r="32" spans="1:85" ht="17.100000000000001" customHeight="1">
      <c r="A32" s="48"/>
      <c r="B32" s="9"/>
      <c r="C32" s="16"/>
      <c r="D32" s="58"/>
      <c r="E32" s="80"/>
      <c r="F32" s="77"/>
      <c r="G32" s="75"/>
      <c r="H32" s="69"/>
      <c r="I32" s="72"/>
      <c r="J32" s="174"/>
      <c r="K32" s="11">
        <f t="shared" si="10"/>
        <v>115</v>
      </c>
      <c r="L32" s="4"/>
      <c r="M32" s="208" t="str">
        <f t="shared" si="20"/>
        <v/>
      </c>
      <c r="N32" s="209"/>
      <c r="O32" s="210" t="str">
        <f t="shared" si="21"/>
        <v/>
      </c>
      <c r="P32" s="211"/>
      <c r="Q32" s="197" t="str">
        <f t="shared" si="22"/>
        <v xml:space="preserve"> </v>
      </c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9"/>
      <c r="AM32" s="212" t="str">
        <f t="shared" si="23"/>
        <v/>
      </c>
      <c r="AN32" s="213"/>
      <c r="AO32" s="213"/>
      <c r="AP32" s="213"/>
      <c r="AQ32" s="213"/>
      <c r="AR32" s="213"/>
      <c r="AS32" s="213"/>
      <c r="AT32" s="213"/>
      <c r="AU32" s="190" t="str">
        <f t="shared" si="24"/>
        <v/>
      </c>
      <c r="AV32" s="191"/>
      <c r="AW32" s="191"/>
      <c r="AX32" s="191"/>
      <c r="AY32" s="191"/>
      <c r="AZ32" s="191"/>
      <c r="BA32" s="191"/>
      <c r="BB32" s="192"/>
      <c r="BC32" s="29"/>
      <c r="BD32" s="29"/>
      <c r="BE32" s="274"/>
      <c r="BF32" s="51">
        <f t="shared" si="0"/>
        <v>1024</v>
      </c>
      <c r="BG32" s="54" t="str">
        <f>IFERROR(VLOOKUP(BF32,aggiornamenti!A:B,2,0),"")</f>
        <v/>
      </c>
      <c r="BH32"/>
      <c r="BI32" s="32" t="str">
        <f t="shared" si="1"/>
        <v/>
      </c>
      <c r="BJ32" s="32" t="str">
        <f t="shared" si="2"/>
        <v/>
      </c>
      <c r="BK32" s="32" t="str">
        <f t="shared" si="3"/>
        <v/>
      </c>
      <c r="BL32" s="32" t="str">
        <f t="shared" si="4"/>
        <v/>
      </c>
      <c r="BM32" s="32" t="str">
        <f t="shared" si="5"/>
        <v/>
      </c>
      <c r="BN32" s="31" t="b">
        <v>0</v>
      </c>
      <c r="BO32" s="13">
        <f t="shared" si="11"/>
        <v>0</v>
      </c>
      <c r="BP32" s="13" t="str">
        <f t="shared" si="12"/>
        <v/>
      </c>
      <c r="BQ32" s="13" t="str">
        <f t="shared" si="6"/>
        <v/>
      </c>
      <c r="BR32" s="13" t="str">
        <f t="shared" si="7"/>
        <v/>
      </c>
      <c r="BS32" s="13">
        <f t="shared" si="8"/>
        <v>0</v>
      </c>
      <c r="BT32" s="13" t="str">
        <f t="shared" si="13"/>
        <v/>
      </c>
      <c r="BU32" s="13" t="str">
        <f t="shared" si="14"/>
        <v/>
      </c>
      <c r="BV32" s="13" t="str">
        <f t="shared" si="15"/>
        <v/>
      </c>
      <c r="BW32" s="13" t="str">
        <f t="shared" si="16"/>
        <v/>
      </c>
      <c r="BX32" s="13" t="str">
        <f t="shared" si="17"/>
        <v/>
      </c>
      <c r="BY32" s="13" t="str">
        <f t="shared" si="18"/>
        <v/>
      </c>
      <c r="BZ32" s="13">
        <f>IF(IFERROR(VLOOKUP(BY32,BY33:BY$38,1,0),"")="",0,1)</f>
        <v>0</v>
      </c>
      <c r="CA32" s="13">
        <f>IF(IFERROR(VLOOKUP(BY32,BY$16:BY31,1,0),"")="",0,1)</f>
        <v>0</v>
      </c>
      <c r="CB32" s="13">
        <f t="shared" si="19"/>
        <v>0</v>
      </c>
      <c r="CD32" s="272"/>
      <c r="CE32" s="272"/>
      <c r="CF32" s="272"/>
      <c r="CG32" s="272"/>
    </row>
    <row r="33" spans="1:85" ht="17.100000000000001" customHeight="1">
      <c r="A33" s="48"/>
      <c r="B33" s="9"/>
      <c r="C33" s="16"/>
      <c r="D33" s="58"/>
      <c r="E33" s="80"/>
      <c r="F33" s="77"/>
      <c r="G33" s="75"/>
      <c r="H33" s="69"/>
      <c r="I33" s="72"/>
      <c r="J33" s="174"/>
      <c r="K33" s="11">
        <f t="shared" si="10"/>
        <v>116</v>
      </c>
      <c r="L33" s="4"/>
      <c r="M33" s="208" t="str">
        <f t="shared" si="20"/>
        <v/>
      </c>
      <c r="N33" s="209"/>
      <c r="O33" s="210" t="str">
        <f t="shared" si="21"/>
        <v/>
      </c>
      <c r="P33" s="211"/>
      <c r="Q33" s="197" t="str">
        <f t="shared" si="22"/>
        <v xml:space="preserve"> </v>
      </c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9"/>
      <c r="AM33" s="212" t="str">
        <f t="shared" si="23"/>
        <v/>
      </c>
      <c r="AN33" s="213"/>
      <c r="AO33" s="213"/>
      <c r="AP33" s="213"/>
      <c r="AQ33" s="213"/>
      <c r="AR33" s="213"/>
      <c r="AS33" s="213"/>
      <c r="AT33" s="213"/>
      <c r="AU33" s="190" t="str">
        <f t="shared" si="24"/>
        <v/>
      </c>
      <c r="AV33" s="191"/>
      <c r="AW33" s="191"/>
      <c r="AX33" s="191"/>
      <c r="AY33" s="191"/>
      <c r="AZ33" s="191"/>
      <c r="BA33" s="191"/>
      <c r="BB33" s="192"/>
      <c r="BC33" s="29"/>
      <c r="BD33" s="29"/>
      <c r="BE33" s="274"/>
      <c r="BF33" s="51">
        <f t="shared" si="0"/>
        <v>1025</v>
      </c>
      <c r="BG33" s="54" t="str">
        <f>IFERROR(VLOOKUP(BF33,aggiornamenti!A:B,2,0),"")</f>
        <v/>
      </c>
      <c r="BH33"/>
      <c r="BI33" s="32" t="str">
        <f t="shared" si="1"/>
        <v/>
      </c>
      <c r="BJ33" s="32" t="str">
        <f t="shared" si="2"/>
        <v/>
      </c>
      <c r="BK33" s="32" t="str">
        <f t="shared" si="3"/>
        <v/>
      </c>
      <c r="BL33" s="32" t="str">
        <f t="shared" si="4"/>
        <v/>
      </c>
      <c r="BM33" s="32" t="str">
        <f t="shared" si="5"/>
        <v/>
      </c>
      <c r="BN33" s="31" t="b">
        <v>0</v>
      </c>
      <c r="BO33" s="13">
        <f t="shared" si="11"/>
        <v>0</v>
      </c>
      <c r="BP33" s="13" t="str">
        <f t="shared" si="12"/>
        <v/>
      </c>
      <c r="BQ33" s="13" t="str">
        <f t="shared" si="6"/>
        <v/>
      </c>
      <c r="BR33" s="13" t="str">
        <f t="shared" si="7"/>
        <v/>
      </c>
      <c r="BS33" s="13">
        <f t="shared" si="8"/>
        <v>0</v>
      </c>
      <c r="BT33" s="13" t="str">
        <f t="shared" si="13"/>
        <v/>
      </c>
      <c r="BU33" s="13" t="str">
        <f t="shared" si="14"/>
        <v/>
      </c>
      <c r="BV33" s="13" t="str">
        <f t="shared" si="15"/>
        <v/>
      </c>
      <c r="BW33" s="13" t="str">
        <f t="shared" si="16"/>
        <v/>
      </c>
      <c r="BX33" s="13" t="str">
        <f t="shared" si="17"/>
        <v/>
      </c>
      <c r="BY33" s="13" t="str">
        <f t="shared" si="18"/>
        <v/>
      </c>
      <c r="BZ33" s="13">
        <f>IF(IFERROR(VLOOKUP(BY33,BY34:BY$38,1,0),"")="",0,1)</f>
        <v>0</v>
      </c>
      <c r="CA33" s="13">
        <f>IF(IFERROR(VLOOKUP(BY33,BY$16:BY32,1,0),"")="",0,1)</f>
        <v>0</v>
      </c>
      <c r="CB33" s="13">
        <f t="shared" si="19"/>
        <v>0</v>
      </c>
      <c r="CD33" s="272"/>
      <c r="CE33" s="272"/>
      <c r="CF33" s="272"/>
      <c r="CG33" s="272"/>
    </row>
    <row r="34" spans="1:85" ht="17.100000000000001" customHeight="1">
      <c r="A34" s="48"/>
      <c r="B34" s="9"/>
      <c r="C34" s="16"/>
      <c r="D34" s="58"/>
      <c r="E34" s="80"/>
      <c r="F34" s="77"/>
      <c r="G34" s="75"/>
      <c r="H34" s="69"/>
      <c r="I34" s="72"/>
      <c r="J34" s="174"/>
      <c r="K34" s="11">
        <f t="shared" si="10"/>
        <v>117</v>
      </c>
      <c r="L34" s="4"/>
      <c r="M34" s="208" t="str">
        <f t="shared" si="20"/>
        <v/>
      </c>
      <c r="N34" s="209"/>
      <c r="O34" s="210" t="str">
        <f t="shared" si="21"/>
        <v/>
      </c>
      <c r="P34" s="211"/>
      <c r="Q34" s="197" t="str">
        <f t="shared" si="22"/>
        <v xml:space="preserve"> </v>
      </c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9"/>
      <c r="AM34" s="212" t="str">
        <f t="shared" si="23"/>
        <v/>
      </c>
      <c r="AN34" s="213"/>
      <c r="AO34" s="213"/>
      <c r="AP34" s="213"/>
      <c r="AQ34" s="213"/>
      <c r="AR34" s="213"/>
      <c r="AS34" s="213"/>
      <c r="AT34" s="213"/>
      <c r="AU34" s="190" t="str">
        <f t="shared" si="24"/>
        <v/>
      </c>
      <c r="AV34" s="191"/>
      <c r="AW34" s="191"/>
      <c r="AX34" s="191"/>
      <c r="AY34" s="191"/>
      <c r="AZ34" s="191"/>
      <c r="BA34" s="191"/>
      <c r="BB34" s="192"/>
      <c r="BC34" s="29"/>
      <c r="BD34" s="29"/>
      <c r="BE34" s="274"/>
      <c r="BF34" s="51">
        <f t="shared" si="0"/>
        <v>1026</v>
      </c>
      <c r="BG34" s="54" t="str">
        <f>IFERROR(VLOOKUP(BF34,aggiornamenti!A:B,2,0),"")</f>
        <v/>
      </c>
      <c r="BH34"/>
      <c r="BI34" s="32" t="str">
        <f t="shared" si="1"/>
        <v/>
      </c>
      <c r="BJ34" s="32" t="str">
        <f t="shared" si="2"/>
        <v/>
      </c>
      <c r="BK34" s="32" t="str">
        <f t="shared" si="3"/>
        <v/>
      </c>
      <c r="BL34" s="32" t="str">
        <f t="shared" si="4"/>
        <v/>
      </c>
      <c r="BM34" s="32" t="str">
        <f t="shared" si="5"/>
        <v/>
      </c>
      <c r="BN34" s="31" t="b">
        <v>0</v>
      </c>
      <c r="BO34" s="13">
        <f t="shared" si="11"/>
        <v>0</v>
      </c>
      <c r="BP34" s="13" t="str">
        <f t="shared" si="12"/>
        <v/>
      </c>
      <c r="BQ34" s="13" t="str">
        <f t="shared" si="6"/>
        <v/>
      </c>
      <c r="BR34" s="13" t="str">
        <f t="shared" si="7"/>
        <v/>
      </c>
      <c r="BS34" s="13">
        <f t="shared" si="8"/>
        <v>0</v>
      </c>
      <c r="BT34" s="13" t="str">
        <f t="shared" si="13"/>
        <v/>
      </c>
      <c r="BU34" s="13" t="str">
        <f t="shared" si="14"/>
        <v/>
      </c>
      <c r="BV34" s="13" t="str">
        <f t="shared" si="15"/>
        <v/>
      </c>
      <c r="BW34" s="13" t="str">
        <f t="shared" si="16"/>
        <v/>
      </c>
      <c r="BX34" s="13" t="str">
        <f t="shared" si="17"/>
        <v/>
      </c>
      <c r="BY34" s="13" t="str">
        <f t="shared" si="18"/>
        <v/>
      </c>
      <c r="BZ34" s="13">
        <f>IF(IFERROR(VLOOKUP(BY34,BY35:BY$38,1,0),"")="",0,1)</f>
        <v>0</v>
      </c>
      <c r="CA34" s="13">
        <f>IF(IFERROR(VLOOKUP(BY34,BY$16:BY33,1,0),"")="",0,1)</f>
        <v>0</v>
      </c>
      <c r="CB34" s="13">
        <f t="shared" si="19"/>
        <v>0</v>
      </c>
      <c r="CD34" s="272"/>
      <c r="CE34" s="272"/>
      <c r="CF34" s="272"/>
      <c r="CG34" s="272"/>
    </row>
    <row r="35" spans="1:85" ht="17.100000000000001" customHeight="1">
      <c r="A35" s="48"/>
      <c r="B35" s="9"/>
      <c r="C35" s="16"/>
      <c r="D35" s="58"/>
      <c r="E35" s="80"/>
      <c r="F35" s="77"/>
      <c r="G35" s="75"/>
      <c r="H35" s="69"/>
      <c r="I35" s="72"/>
      <c r="J35" s="174"/>
      <c r="K35" s="11">
        <f t="shared" si="10"/>
        <v>118</v>
      </c>
      <c r="L35" s="4"/>
      <c r="M35" s="208" t="str">
        <f t="shared" si="20"/>
        <v/>
      </c>
      <c r="N35" s="209"/>
      <c r="O35" s="210" t="str">
        <f t="shared" si="21"/>
        <v/>
      </c>
      <c r="P35" s="211"/>
      <c r="Q35" s="197" t="str">
        <f t="shared" si="22"/>
        <v xml:space="preserve"> </v>
      </c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9"/>
      <c r="AM35" s="212" t="str">
        <f t="shared" si="23"/>
        <v/>
      </c>
      <c r="AN35" s="213"/>
      <c r="AO35" s="213"/>
      <c r="AP35" s="213"/>
      <c r="AQ35" s="213"/>
      <c r="AR35" s="213"/>
      <c r="AS35" s="213"/>
      <c r="AT35" s="213"/>
      <c r="AU35" s="190" t="str">
        <f t="shared" si="24"/>
        <v/>
      </c>
      <c r="AV35" s="191"/>
      <c r="AW35" s="191"/>
      <c r="AX35" s="191"/>
      <c r="AY35" s="191"/>
      <c r="AZ35" s="191"/>
      <c r="BA35" s="191"/>
      <c r="BB35" s="192"/>
      <c r="BC35" s="29"/>
      <c r="BD35" s="29"/>
      <c r="BE35" s="274"/>
      <c r="BF35" s="51">
        <f t="shared" si="0"/>
        <v>1027</v>
      </c>
      <c r="BG35" s="54" t="str">
        <f>IFERROR(VLOOKUP(BF35,aggiornamenti!A:B,2,0),"")</f>
        <v/>
      </c>
      <c r="BH35"/>
      <c r="BI35" s="32" t="str">
        <f t="shared" si="1"/>
        <v/>
      </c>
      <c r="BJ35" s="32" t="str">
        <f t="shared" si="2"/>
        <v/>
      </c>
      <c r="BK35" s="32" t="str">
        <f t="shared" si="3"/>
        <v/>
      </c>
      <c r="BL35" s="32" t="str">
        <f t="shared" si="4"/>
        <v/>
      </c>
      <c r="BM35" s="32" t="str">
        <f t="shared" si="5"/>
        <v/>
      </c>
      <c r="BN35" s="31" t="b">
        <v>0</v>
      </c>
      <c r="BO35" s="13">
        <f t="shared" si="11"/>
        <v>0</v>
      </c>
      <c r="BP35" s="13" t="str">
        <f t="shared" si="12"/>
        <v/>
      </c>
      <c r="BQ35" s="13" t="str">
        <f t="shared" si="6"/>
        <v/>
      </c>
      <c r="BR35" s="13" t="str">
        <f t="shared" si="7"/>
        <v/>
      </c>
      <c r="BS35" s="13">
        <f t="shared" si="8"/>
        <v>0</v>
      </c>
      <c r="BT35" s="13" t="str">
        <f t="shared" si="13"/>
        <v/>
      </c>
      <c r="BU35" s="13" t="str">
        <f t="shared" si="14"/>
        <v/>
      </c>
      <c r="BV35" s="13" t="str">
        <f t="shared" si="15"/>
        <v/>
      </c>
      <c r="BW35" s="13" t="str">
        <f t="shared" si="16"/>
        <v/>
      </c>
      <c r="BX35" s="13" t="str">
        <f t="shared" si="17"/>
        <v/>
      </c>
      <c r="BY35" s="13" t="str">
        <f t="shared" si="18"/>
        <v/>
      </c>
      <c r="BZ35" s="13">
        <f>IF(IFERROR(VLOOKUP(BY35,BY36:BY$38,1,0),"")="",0,1)</f>
        <v>0</v>
      </c>
      <c r="CA35" s="13">
        <f>IF(IFERROR(VLOOKUP(BY35,BY$16:BY34,1,0),"")="",0,1)</f>
        <v>0</v>
      </c>
      <c r="CB35" s="13">
        <f t="shared" si="19"/>
        <v>0</v>
      </c>
      <c r="CD35" s="272"/>
      <c r="CE35" s="272"/>
      <c r="CF35" s="272"/>
      <c r="CG35" s="272"/>
    </row>
    <row r="36" spans="1:85" ht="17.100000000000001" customHeight="1">
      <c r="A36" s="48"/>
      <c r="B36" s="9"/>
      <c r="C36" s="16"/>
      <c r="D36" s="58"/>
      <c r="E36" s="80"/>
      <c r="F36" s="77"/>
      <c r="G36" s="75"/>
      <c r="H36" s="69"/>
      <c r="I36" s="72"/>
      <c r="J36" s="174"/>
      <c r="K36" s="11">
        <f t="shared" si="10"/>
        <v>119</v>
      </c>
      <c r="L36" s="4"/>
      <c r="M36" s="208" t="str">
        <f t="shared" si="20"/>
        <v/>
      </c>
      <c r="N36" s="209"/>
      <c r="O36" s="210" t="str">
        <f t="shared" si="21"/>
        <v/>
      </c>
      <c r="P36" s="211"/>
      <c r="Q36" s="197" t="str">
        <f t="shared" si="22"/>
        <v xml:space="preserve"> </v>
      </c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9"/>
      <c r="AM36" s="212" t="str">
        <f t="shared" si="23"/>
        <v/>
      </c>
      <c r="AN36" s="213"/>
      <c r="AO36" s="213"/>
      <c r="AP36" s="213"/>
      <c r="AQ36" s="213"/>
      <c r="AR36" s="213"/>
      <c r="AS36" s="213"/>
      <c r="AT36" s="213"/>
      <c r="AU36" s="190" t="str">
        <f t="shared" si="24"/>
        <v/>
      </c>
      <c r="AV36" s="191"/>
      <c r="AW36" s="191"/>
      <c r="AX36" s="191"/>
      <c r="AY36" s="191"/>
      <c r="AZ36" s="191"/>
      <c r="BA36" s="191"/>
      <c r="BB36" s="192"/>
      <c r="BC36" s="29"/>
      <c r="BD36" s="29"/>
      <c r="BE36" s="274"/>
      <c r="BF36" s="51">
        <f t="shared" si="0"/>
        <v>1028</v>
      </c>
      <c r="BG36" s="54" t="str">
        <f>IFERROR(VLOOKUP(BF36,aggiornamenti!A:B,2,0),"")</f>
        <v/>
      </c>
      <c r="BH36"/>
      <c r="BI36" s="32" t="str">
        <f t="shared" si="1"/>
        <v/>
      </c>
      <c r="BJ36" s="32" t="str">
        <f t="shared" si="2"/>
        <v/>
      </c>
      <c r="BK36" s="32" t="str">
        <f t="shared" si="3"/>
        <v/>
      </c>
      <c r="BL36" s="32" t="str">
        <f t="shared" si="4"/>
        <v/>
      </c>
      <c r="BM36" s="32" t="str">
        <f t="shared" si="5"/>
        <v/>
      </c>
      <c r="BN36" s="31" t="b">
        <v>0</v>
      </c>
      <c r="BO36" s="13">
        <f t="shared" si="11"/>
        <v>0</v>
      </c>
      <c r="BP36" s="13" t="str">
        <f t="shared" si="12"/>
        <v/>
      </c>
      <c r="BQ36" s="13" t="str">
        <f t="shared" si="6"/>
        <v/>
      </c>
      <c r="BR36" s="13" t="str">
        <f t="shared" si="7"/>
        <v/>
      </c>
      <c r="BS36" s="13">
        <f t="shared" si="8"/>
        <v>0</v>
      </c>
      <c r="BT36" s="13" t="str">
        <f t="shared" si="13"/>
        <v/>
      </c>
      <c r="BU36" s="13" t="str">
        <f t="shared" si="14"/>
        <v/>
      </c>
      <c r="BV36" s="13" t="str">
        <f t="shared" si="15"/>
        <v/>
      </c>
      <c r="BW36" s="13" t="str">
        <f t="shared" si="16"/>
        <v/>
      </c>
      <c r="BX36" s="13" t="str">
        <f t="shared" si="17"/>
        <v/>
      </c>
      <c r="BY36" s="13" t="str">
        <f t="shared" si="18"/>
        <v/>
      </c>
      <c r="BZ36" s="13">
        <f>IF(IFERROR(VLOOKUP(BY36,BY37:BY$38,1,0),"")="",0,1)</f>
        <v>0</v>
      </c>
      <c r="CA36" s="13">
        <f>IF(IFERROR(VLOOKUP(BY36,BY$16:BY35,1,0),"")="",0,1)</f>
        <v>0</v>
      </c>
      <c r="CB36" s="13">
        <f t="shared" si="19"/>
        <v>0</v>
      </c>
      <c r="CD36" s="272"/>
      <c r="CE36" s="272"/>
      <c r="CF36" s="272"/>
      <c r="CG36" s="272"/>
    </row>
    <row r="37" spans="1:85" ht="17.100000000000001" customHeight="1">
      <c r="A37" s="48"/>
      <c r="B37" s="9"/>
      <c r="C37" s="16"/>
      <c r="D37" s="58"/>
      <c r="E37" s="80"/>
      <c r="F37" s="77"/>
      <c r="G37" s="75"/>
      <c r="H37" s="69"/>
      <c r="I37" s="72"/>
      <c r="J37" s="174"/>
      <c r="K37" s="11">
        <f t="shared" si="10"/>
        <v>120</v>
      </c>
      <c r="L37" s="4"/>
      <c r="M37" s="208" t="str">
        <f t="shared" si="20"/>
        <v/>
      </c>
      <c r="N37" s="209"/>
      <c r="O37" s="210" t="str">
        <f t="shared" si="21"/>
        <v/>
      </c>
      <c r="P37" s="211"/>
      <c r="Q37" s="197" t="str">
        <f t="shared" si="22"/>
        <v xml:space="preserve"> </v>
      </c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9"/>
      <c r="AM37" s="212" t="str">
        <f t="shared" si="23"/>
        <v/>
      </c>
      <c r="AN37" s="213"/>
      <c r="AO37" s="213"/>
      <c r="AP37" s="213"/>
      <c r="AQ37" s="213"/>
      <c r="AR37" s="213"/>
      <c r="AS37" s="213"/>
      <c r="AT37" s="213"/>
      <c r="AU37" s="190" t="str">
        <f t="shared" si="24"/>
        <v/>
      </c>
      <c r="AV37" s="191"/>
      <c r="AW37" s="191"/>
      <c r="AX37" s="191"/>
      <c r="AY37" s="191"/>
      <c r="AZ37" s="191"/>
      <c r="BA37" s="191"/>
      <c r="BB37" s="192"/>
      <c r="BC37" s="29"/>
      <c r="BD37" s="29"/>
      <c r="BE37" s="274"/>
      <c r="BF37" s="51">
        <f t="shared" si="0"/>
        <v>1029</v>
      </c>
      <c r="BG37" s="54" t="str">
        <f>IFERROR(VLOOKUP(BF37,aggiornamenti!A:B,2,0),"")</f>
        <v/>
      </c>
      <c r="BH37"/>
      <c r="BI37" s="32" t="str">
        <f t="shared" si="1"/>
        <v/>
      </c>
      <c r="BJ37" s="32" t="str">
        <f t="shared" si="2"/>
        <v/>
      </c>
      <c r="BK37" s="32" t="str">
        <f t="shared" si="3"/>
        <v/>
      </c>
      <c r="BL37" s="32" t="str">
        <f t="shared" si="4"/>
        <v/>
      </c>
      <c r="BM37" s="32" t="str">
        <f t="shared" si="5"/>
        <v/>
      </c>
      <c r="BN37" s="31" t="b">
        <v>0</v>
      </c>
      <c r="BO37" s="13">
        <f t="shared" si="11"/>
        <v>0</v>
      </c>
      <c r="BP37" s="13" t="str">
        <f t="shared" si="12"/>
        <v/>
      </c>
      <c r="BQ37" s="13" t="str">
        <f t="shared" si="6"/>
        <v/>
      </c>
      <c r="BR37" s="13" t="str">
        <f t="shared" si="7"/>
        <v/>
      </c>
      <c r="BS37" s="13">
        <f t="shared" si="8"/>
        <v>0</v>
      </c>
      <c r="BT37" s="13" t="str">
        <f t="shared" si="13"/>
        <v/>
      </c>
      <c r="BU37" s="13" t="str">
        <f t="shared" si="14"/>
        <v/>
      </c>
      <c r="BV37" s="13" t="str">
        <f t="shared" si="15"/>
        <v/>
      </c>
      <c r="BW37" s="13" t="str">
        <f t="shared" si="16"/>
        <v/>
      </c>
      <c r="BX37" s="13" t="str">
        <f t="shared" si="17"/>
        <v/>
      </c>
      <c r="BY37" s="13" t="str">
        <f t="shared" si="18"/>
        <v/>
      </c>
      <c r="BZ37" s="13">
        <f>IF(IFERROR(VLOOKUP(BY37,BY38:BY$38,1,0),"")="",0,1)</f>
        <v>0</v>
      </c>
      <c r="CA37" s="13">
        <f>IF(IFERROR(VLOOKUP(BY37,BY$16:BY36,1,0),"")="",0,1)</f>
        <v>0</v>
      </c>
      <c r="CB37" s="13">
        <f t="shared" si="19"/>
        <v>0</v>
      </c>
      <c r="CD37" s="272"/>
      <c r="CE37" s="272"/>
      <c r="CF37" s="272"/>
      <c r="CG37" s="272"/>
    </row>
    <row r="38" spans="1:85" ht="17.100000000000001" customHeight="1">
      <c r="A38" s="48"/>
      <c r="B38" s="60"/>
      <c r="C38" s="61"/>
      <c r="D38" s="58"/>
      <c r="E38" s="81"/>
      <c r="F38" s="78"/>
      <c r="G38" s="75"/>
      <c r="H38" s="70"/>
      <c r="I38" s="73"/>
      <c r="J38" s="174"/>
      <c r="K38" s="11">
        <f t="shared" si="10"/>
        <v>121</v>
      </c>
      <c r="L38" s="4"/>
      <c r="M38" s="258" t="str">
        <f t="shared" si="20"/>
        <v/>
      </c>
      <c r="N38" s="259"/>
      <c r="O38" s="260" t="str">
        <f t="shared" si="21"/>
        <v/>
      </c>
      <c r="P38" s="261"/>
      <c r="Q38" s="197" t="str">
        <f>IF($BX37="","",UPPER(VLOOKUP($BX37,$BP$18:$BU$43,2,0)))&amp;" "&amp;IF($BX37="","",UPPER(VLOOKUP($BX37,$BP$18:$BU$43,3,0)))</f>
        <v xml:space="preserve"> </v>
      </c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9"/>
      <c r="AM38" s="212" t="str">
        <f t="shared" si="23"/>
        <v/>
      </c>
      <c r="AN38" s="213"/>
      <c r="AO38" s="213"/>
      <c r="AP38" s="213"/>
      <c r="AQ38" s="213"/>
      <c r="AR38" s="213"/>
      <c r="AS38" s="213"/>
      <c r="AT38" s="213"/>
      <c r="AU38" s="190" t="str">
        <f t="shared" si="24"/>
        <v/>
      </c>
      <c r="AV38" s="191"/>
      <c r="AW38" s="191"/>
      <c r="AX38" s="191"/>
      <c r="AY38" s="191"/>
      <c r="AZ38" s="191"/>
      <c r="BA38" s="191"/>
      <c r="BB38" s="192"/>
      <c r="BC38" s="29"/>
      <c r="BD38" s="29"/>
      <c r="BE38" s="274"/>
      <c r="BF38" s="51">
        <f t="shared" si="0"/>
        <v>1030</v>
      </c>
      <c r="BG38" s="54" t="str">
        <f>IFERROR(VLOOKUP(BF38,aggiornamenti!A:B,2,0),"")</f>
        <v/>
      </c>
      <c r="BH38"/>
      <c r="BI38" s="32"/>
      <c r="BJ38" s="32"/>
      <c r="BK38" s="32"/>
      <c r="BL38" s="32"/>
      <c r="BN38" s="31"/>
      <c r="BO38" s="13"/>
      <c r="BP38" s="13"/>
      <c r="BQ38" s="13"/>
      <c r="BR38" s="13"/>
      <c r="BS38" s="13">
        <f t="shared" si="8"/>
        <v>0</v>
      </c>
      <c r="BT38" s="13"/>
      <c r="BU38" s="13"/>
      <c r="BV38" s="13"/>
      <c r="BW38" s="13"/>
      <c r="BX38" s="13"/>
      <c r="BY38" s="13" t="str">
        <f t="shared" si="18"/>
        <v/>
      </c>
      <c r="BZ38" s="13"/>
      <c r="CA38" s="13"/>
      <c r="CB38" s="13"/>
      <c r="CD38" s="272"/>
      <c r="CE38" s="272"/>
      <c r="CF38" s="272"/>
      <c r="CG38" s="272"/>
    </row>
    <row r="39" spans="1:85" ht="17.100000000000001" customHeight="1">
      <c r="A39" s="48"/>
      <c r="B39" s="203" t="s">
        <v>82</v>
      </c>
      <c r="C39" s="204"/>
      <c r="D39" s="204"/>
      <c r="E39" s="204"/>
      <c r="F39" s="204"/>
      <c r="G39" s="204"/>
      <c r="H39" s="204"/>
      <c r="I39" s="204"/>
      <c r="J39" s="174"/>
      <c r="K39" s="11">
        <f t="shared" si="10"/>
        <v>122</v>
      </c>
      <c r="L39" s="4"/>
      <c r="M39" s="208" t="str">
        <f t="shared" ref="M39:M40" si="25">IF(BX38="","",IF(BX38&gt;100,"",BX38))</f>
        <v/>
      </c>
      <c r="N39" s="209"/>
      <c r="O39" s="210" t="str">
        <f t="shared" ref="O39:O40" si="26">IF(IF(BX38="","",VLOOKUP(BX38,$BP$18:$BS$37,4,0))=0,"",IF(BX38="","",VLOOKUP(BX38,$BP$18:$BS$37,4,0)))</f>
        <v/>
      </c>
      <c r="P39" s="211"/>
      <c r="Q39" s="197" t="str">
        <f t="shared" si="22"/>
        <v xml:space="preserve"> </v>
      </c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9"/>
      <c r="AM39" s="212" t="str">
        <f t="shared" si="23"/>
        <v/>
      </c>
      <c r="AN39" s="213"/>
      <c r="AO39" s="213"/>
      <c r="AP39" s="213"/>
      <c r="AQ39" s="213"/>
      <c r="AR39" s="213"/>
      <c r="AS39" s="213"/>
      <c r="AT39" s="213"/>
      <c r="AU39" s="190" t="str">
        <f t="shared" si="24"/>
        <v/>
      </c>
      <c r="AV39" s="191"/>
      <c r="AW39" s="191"/>
      <c r="AX39" s="191"/>
      <c r="AY39" s="191"/>
      <c r="AZ39" s="191"/>
      <c r="BA39" s="191"/>
      <c r="BB39" s="192"/>
      <c r="BC39" s="29"/>
      <c r="BD39" s="29"/>
      <c r="BE39" s="274"/>
      <c r="BF39" s="51">
        <f t="shared" si="0"/>
        <v>1031</v>
      </c>
      <c r="BG39" s="54" t="str">
        <f>IFERROR(VLOOKUP(BF39,aggiornamenti!A:B,2,0),"")</f>
        <v/>
      </c>
      <c r="BH39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D39" s="272"/>
      <c r="CE39" s="272"/>
      <c r="CF39" s="272"/>
      <c r="CG39" s="272"/>
    </row>
    <row r="40" spans="1:85" ht="17.100000000000001" customHeight="1">
      <c r="A40" s="48"/>
      <c r="B40" s="9"/>
      <c r="C40" s="16"/>
      <c r="D40" s="58"/>
      <c r="E40" s="141"/>
      <c r="F40" s="67"/>
      <c r="G40" s="75"/>
      <c r="H40" s="69"/>
      <c r="I40" s="59"/>
      <c r="J40" s="174"/>
      <c r="K40" s="11">
        <f t="shared" si="10"/>
        <v>123</v>
      </c>
      <c r="L40" s="4"/>
      <c r="M40" s="208" t="str">
        <f t="shared" si="25"/>
        <v/>
      </c>
      <c r="N40" s="209"/>
      <c r="O40" s="210" t="str">
        <f t="shared" si="26"/>
        <v/>
      </c>
      <c r="P40" s="211"/>
      <c r="Q40" s="197" t="str">
        <f t="shared" si="22"/>
        <v xml:space="preserve"> </v>
      </c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9"/>
      <c r="AM40" s="212" t="str">
        <f t="shared" si="23"/>
        <v/>
      </c>
      <c r="AN40" s="213"/>
      <c r="AO40" s="213"/>
      <c r="AP40" s="213"/>
      <c r="AQ40" s="213"/>
      <c r="AR40" s="213"/>
      <c r="AS40" s="213"/>
      <c r="AT40" s="213"/>
      <c r="AU40" s="190" t="str">
        <f t="shared" si="24"/>
        <v/>
      </c>
      <c r="AV40" s="191"/>
      <c r="AW40" s="191"/>
      <c r="AX40" s="191"/>
      <c r="AY40" s="191"/>
      <c r="AZ40" s="191"/>
      <c r="BA40" s="191"/>
      <c r="BB40" s="192"/>
      <c r="BC40" s="29"/>
      <c r="BD40" s="29"/>
      <c r="BE40" s="274"/>
      <c r="BF40" s="51">
        <f t="shared" si="0"/>
        <v>1032</v>
      </c>
      <c r="BG40" s="54" t="str">
        <f>IFERROR(VLOOKUP(BF40,aggiornamenti!A:B,2,0),"")</f>
        <v/>
      </c>
      <c r="BH40"/>
      <c r="BI40" s="32" t="str">
        <f t="shared" ref="BI40:BM41" si="27">IF(E40="","",E40)</f>
        <v/>
      </c>
      <c r="BJ40" s="32" t="str">
        <f t="shared" si="27"/>
        <v/>
      </c>
      <c r="BK40" s="32" t="str">
        <f t="shared" si="27"/>
        <v/>
      </c>
      <c r="BL40" s="32" t="str">
        <f t="shared" si="27"/>
        <v/>
      </c>
      <c r="BM40" s="32" t="str">
        <f t="shared" si="27"/>
        <v/>
      </c>
      <c r="BN40" s="31" t="b">
        <v>0</v>
      </c>
      <c r="BO40" s="13">
        <f>IF(BN40=FALSE,0,1)</f>
        <v>0</v>
      </c>
      <c r="BP40" s="13" t="str">
        <f>IF($BO40=1,IF(C40="",K44,C40),"")</f>
        <v/>
      </c>
      <c r="BQ40" s="13" t="str">
        <f>IF($BO40=1,BI40,"")</f>
        <v/>
      </c>
      <c r="BR40" s="13" t="str">
        <f>IF($BO40=1,BJ40,"")</f>
        <v/>
      </c>
      <c r="BS40" s="13">
        <f>D40</f>
        <v>0</v>
      </c>
      <c r="BT40" s="13" t="str">
        <f t="shared" ref="BT40:BT41" si="28">IF($BO40=1,LEFT(BK40,1),"")</f>
        <v/>
      </c>
      <c r="BU40" s="13" t="str">
        <f>IF($BO40=1,BL40,"")</f>
        <v/>
      </c>
      <c r="BV40" s="13" t="str">
        <f>IF($BO40=1,BM40,"")</f>
        <v/>
      </c>
      <c r="BW40" s="13" t="str">
        <f>IF(ISERROR(SMALL($BP$40:$BP$41,ROW()-39)),"",SMALL($BP$40:$BP$41,ROW()-39))</f>
        <v/>
      </c>
      <c r="BX40" s="13" t="str">
        <f t="shared" ref="BX40:BX41" si="29">BW40</f>
        <v/>
      </c>
      <c r="BY40" s="13" t="str">
        <f t="shared" ref="BY40:BY41" si="30">IF(IF(BX40="","",VLOOKUP(BX40,$BP$18:$BS$37,4,0))=0,"",IF(BX40="","",VLOOKUP(BX40,$BP$18:$BS$37,4,0)))</f>
        <v/>
      </c>
      <c r="BZ40" s="13">
        <f>IF(IFERROR(VLOOKUP(BY40,BY$38:BY41,1,0),"")="",0,1)</f>
        <v>0</v>
      </c>
      <c r="CA40" s="13">
        <f>IF(IFERROR(VLOOKUP(BY40,BY$16:BY38,1,0),"")="",0,1)</f>
        <v>0</v>
      </c>
      <c r="CB40" s="13">
        <f t="shared" ref="CB40:CB41" si="31">IF(BZ40+CA40&gt;0,1,0)</f>
        <v>0</v>
      </c>
      <c r="CD40" s="272"/>
      <c r="CE40" s="272"/>
      <c r="CF40" s="272"/>
      <c r="CG40" s="272"/>
    </row>
    <row r="41" spans="1:85" ht="17.100000000000001" customHeight="1" thickBot="1">
      <c r="A41" s="48"/>
      <c r="B41" s="10"/>
      <c r="C41" s="17"/>
      <c r="D41" s="58"/>
      <c r="E41" s="68"/>
      <c r="F41" s="68"/>
      <c r="G41" s="75"/>
      <c r="H41" s="69"/>
      <c r="I41" s="66"/>
      <c r="J41" s="174"/>
      <c r="K41" s="11">
        <f t="shared" si="10"/>
        <v>124</v>
      </c>
      <c r="L41" s="4"/>
      <c r="M41" s="208" t="str">
        <f>IF(BX41="","",IF(BX41&gt;100,"",BX41))</f>
        <v/>
      </c>
      <c r="N41" s="209"/>
      <c r="O41" s="56"/>
      <c r="P41" s="57"/>
      <c r="Q41" s="200" t="str">
        <f>IF($BX41="","",UPPER(VLOOKUP($BX41,$BP$18:$BU$43,2,0)))&amp;" "&amp;IF($BX41="","",UPPER(VLOOKUP($BX41,$BP$18:$BU$43,3,0)))</f>
        <v xml:space="preserve"> </v>
      </c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2"/>
      <c r="AM41" s="266" t="str">
        <f>IF($BX41="","",VLOOKUP($BX41,$BP$40:$BU$41,5,0)&amp;" "&amp;VLOOKUP($BX41,$BP$40:$BU$41,6,0))</f>
        <v/>
      </c>
      <c r="AN41" s="267"/>
      <c r="AO41" s="267"/>
      <c r="AP41" s="267"/>
      <c r="AQ41" s="267"/>
      <c r="AR41" s="267"/>
      <c r="AS41" s="267"/>
      <c r="AT41" s="268"/>
      <c r="AU41" s="205" t="str">
        <f>IF($BX41="","",UPPER(VLOOKUP($BX41,$BP$40:$BV$41,7,0)))</f>
        <v/>
      </c>
      <c r="AV41" s="206"/>
      <c r="AW41" s="206"/>
      <c r="AX41" s="206"/>
      <c r="AY41" s="206"/>
      <c r="AZ41" s="206"/>
      <c r="BA41" s="206"/>
      <c r="BB41" s="207"/>
      <c r="BC41" s="29"/>
      <c r="BD41" s="29"/>
      <c r="BE41" s="274"/>
      <c r="BF41" s="51">
        <f t="shared" si="0"/>
        <v>1033</v>
      </c>
      <c r="BG41" s="54" t="str">
        <f>IFERROR(VLOOKUP(BF41,aggiornamenti!A:B,2,0),"")</f>
        <v/>
      </c>
      <c r="BH41"/>
      <c r="BI41" s="32" t="str">
        <f t="shared" si="27"/>
        <v/>
      </c>
      <c r="BJ41" s="32" t="str">
        <f t="shared" si="27"/>
        <v/>
      </c>
      <c r="BK41" s="32" t="str">
        <f t="shared" si="27"/>
        <v/>
      </c>
      <c r="BL41" s="32" t="str">
        <f t="shared" si="27"/>
        <v/>
      </c>
      <c r="BM41" s="32" t="str">
        <f t="shared" si="27"/>
        <v/>
      </c>
      <c r="BN41" s="31" t="b">
        <v>0</v>
      </c>
      <c r="BO41" s="13">
        <f>IF(BN41=FALSE,0,1)</f>
        <v>0</v>
      </c>
      <c r="BP41" s="13" t="str">
        <f>IF($BO41=1,IF(C41="",K40,C41),"")</f>
        <v/>
      </c>
      <c r="BQ41" s="13" t="str">
        <f>IF($BO41=1,BI41,"")</f>
        <v/>
      </c>
      <c r="BR41" s="13" t="str">
        <f>IF($BO41=1,BJ41,"")</f>
        <v/>
      </c>
      <c r="BS41" s="13">
        <f>D41</f>
        <v>0</v>
      </c>
      <c r="BT41" s="13" t="str">
        <f t="shared" si="28"/>
        <v/>
      </c>
      <c r="BU41" s="13" t="str">
        <f>IF($BO41=1,BL41,"")</f>
        <v/>
      </c>
      <c r="BV41" s="13" t="str">
        <f>IF($BO41=1,BM41,"")</f>
        <v/>
      </c>
      <c r="BW41" s="13" t="str">
        <f>IF(ISERROR(SMALL($BP$40:$BP$41,ROW()-39)),"",SMALL($BP$40:$BP$41,ROW()-39))</f>
        <v/>
      </c>
      <c r="BX41" s="13" t="str">
        <f t="shared" si="29"/>
        <v/>
      </c>
      <c r="BY41" s="13" t="str">
        <f t="shared" si="30"/>
        <v/>
      </c>
      <c r="BZ41" s="13">
        <f>IF(IFERROR(VLOOKUP(BY41,BY$38:BY41,1,0),"")="",0,1)</f>
        <v>0</v>
      </c>
      <c r="CA41" s="13">
        <f>IF(IFERROR(VLOOKUP(BY41,BY$16:BY40,1,0),"")="",0,1)</f>
        <v>0</v>
      </c>
      <c r="CB41" s="13">
        <f t="shared" si="31"/>
        <v>0</v>
      </c>
      <c r="CD41" s="272"/>
      <c r="CE41" s="272"/>
      <c r="CF41" s="272"/>
      <c r="CG41" s="272"/>
    </row>
    <row r="42" spans="1:85" ht="17.100000000000001" customHeight="1" thickTop="1" thickBot="1">
      <c r="A42" s="48"/>
      <c r="B42" s="48"/>
      <c r="C42" s="48"/>
      <c r="D42" s="48"/>
      <c r="E42" s="48"/>
      <c r="F42" s="48"/>
      <c r="G42" s="48"/>
      <c r="H42" s="48"/>
      <c r="I42" s="48"/>
      <c r="J42" s="174"/>
      <c r="K42" s="11"/>
      <c r="L42" s="11"/>
      <c r="M42" s="162" t="s">
        <v>5</v>
      </c>
      <c r="N42" s="163"/>
      <c r="O42" s="163"/>
      <c r="P42" s="163"/>
      <c r="Q42" s="164"/>
      <c r="R42" s="165"/>
      <c r="S42" s="218" t="str">
        <f>IFERROR(UPPER(VLOOKUP(M42,$BH$50:$BM$60,2,0))&amp;" "&amp;UPPER(VLOOKUP(M42,$BH$50:$BM$60,3,0)),"")</f>
        <v/>
      </c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20" t="str">
        <f>VLOOKUP($S42,$BQ$50:$BV$57,4,0)&amp;" "&amp;VLOOKUP($S42,$BQ$50:$BV$57,5,0)</f>
        <v xml:space="preserve"> </v>
      </c>
      <c r="AN42" s="221"/>
      <c r="AO42" s="221"/>
      <c r="AP42" s="221"/>
      <c r="AQ42" s="221"/>
      <c r="AR42" s="221"/>
      <c r="AS42" s="221"/>
      <c r="AT42" s="221"/>
      <c r="AU42" s="214" t="str">
        <f>IF($S42="","",UPPER(VLOOKUP($S42,$BQ$50:$BV$60,6,0)))</f>
        <v/>
      </c>
      <c r="AV42" s="215"/>
      <c r="AW42" s="215"/>
      <c r="AX42" s="215"/>
      <c r="AY42" s="215"/>
      <c r="AZ42" s="215"/>
      <c r="BA42" s="215"/>
      <c r="BB42" s="216"/>
      <c r="BC42" s="11"/>
      <c r="BD42" s="29"/>
      <c r="BE42" s="274"/>
      <c r="BF42" s="51">
        <f t="shared" si="0"/>
        <v>1034</v>
      </c>
      <c r="BG42" s="54" t="str">
        <f>IFERROR(VLOOKUP(BF42,aggiornamenti!A:B,2,0),"")</f>
        <v/>
      </c>
      <c r="BH42"/>
      <c r="BI42" s="32"/>
      <c r="BJ42" s="32"/>
      <c r="BK42" s="32"/>
      <c r="BL42" s="32"/>
      <c r="BN42" s="31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D42" s="272"/>
      <c r="CE42" s="272"/>
      <c r="CF42" s="272"/>
      <c r="CG42" s="272"/>
    </row>
    <row r="43" spans="1:85" ht="17.100000000000001" customHeight="1" thickBot="1">
      <c r="A43" s="48"/>
      <c r="B43" s="161" t="s">
        <v>48</v>
      </c>
      <c r="C43" s="155"/>
      <c r="D43" s="155"/>
      <c r="E43" s="155"/>
      <c r="F43" s="155"/>
      <c r="G43" s="155"/>
      <c r="H43" s="155"/>
      <c r="I43" s="156"/>
      <c r="J43" s="174"/>
      <c r="K43" s="11"/>
      <c r="L43" s="4"/>
      <c r="M43" s="166" t="s">
        <v>41</v>
      </c>
      <c r="N43" s="167"/>
      <c r="O43" s="167"/>
      <c r="P43" s="167"/>
      <c r="Q43" s="167"/>
      <c r="R43" s="168"/>
      <c r="S43" s="197" t="str">
        <f>IFERROR(UPPER(VLOOKUP(M43,$BH$50:$BM$60,2,0))&amp;" "&amp;UPPER(VLOOKUP(M43,$BH$50:$BM$60,3,0)),"")</f>
        <v/>
      </c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220" t="str">
        <f>VLOOKUP($S43,$BQ$50:$BV$57,4,0)&amp;" "&amp;VLOOKUP($S43,$BQ$50:$BV$57,5,0)</f>
        <v xml:space="preserve"> </v>
      </c>
      <c r="AN43" s="221"/>
      <c r="AO43" s="221"/>
      <c r="AP43" s="221"/>
      <c r="AQ43" s="221"/>
      <c r="AR43" s="221"/>
      <c r="AS43" s="221"/>
      <c r="AT43" s="221"/>
      <c r="AU43" s="190" t="str">
        <f t="shared" ref="AU43:AU46" si="32">IF($S43="","",UPPER(VLOOKUP($S43,$BQ$50:$BV$60,6,0)))</f>
        <v/>
      </c>
      <c r="AV43" s="191"/>
      <c r="AW43" s="191"/>
      <c r="AX43" s="191"/>
      <c r="AY43" s="191"/>
      <c r="AZ43" s="191"/>
      <c r="BA43" s="191"/>
      <c r="BB43" s="192"/>
      <c r="BC43" s="29"/>
      <c r="BD43" s="29"/>
      <c r="BE43" s="274"/>
      <c r="BF43" s="51">
        <f t="shared" si="0"/>
        <v>1035</v>
      </c>
      <c r="BG43" s="54" t="str">
        <f>IFERROR(VLOOKUP(BF43,aggiornamenti!A:B,2,0),"")</f>
        <v/>
      </c>
      <c r="BH43"/>
      <c r="BI43" s="32"/>
      <c r="BJ43" s="32"/>
      <c r="BK43" s="32"/>
      <c r="BL43" s="32"/>
      <c r="BN43" s="31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D43" s="272"/>
      <c r="CE43" s="272"/>
      <c r="CF43" s="272"/>
      <c r="CG43" s="272"/>
    </row>
    <row r="44" spans="1:85" ht="17.100000000000001" customHeight="1" thickBot="1">
      <c r="A44" s="48"/>
      <c r="B44" s="62"/>
      <c r="C44" s="193" t="s">
        <v>47</v>
      </c>
      <c r="D44" s="194"/>
      <c r="E44" s="64" t="s">
        <v>46</v>
      </c>
      <c r="F44" s="64" t="s">
        <v>4</v>
      </c>
      <c r="G44" s="169" t="s">
        <v>39</v>
      </c>
      <c r="H44" s="169"/>
      <c r="I44" s="115" t="s">
        <v>40</v>
      </c>
      <c r="J44" s="174"/>
      <c r="K44" s="11"/>
      <c r="L44" s="4"/>
      <c r="M44" s="166" t="s">
        <v>42</v>
      </c>
      <c r="N44" s="167"/>
      <c r="O44" s="167"/>
      <c r="P44" s="167"/>
      <c r="Q44" s="167"/>
      <c r="R44" s="168"/>
      <c r="S44" s="197" t="str">
        <f>IFERROR(UPPER(VLOOKUP(M44,$BH$50:$BM$60,2,0))&amp;" "&amp;UPPER(VLOOKUP(M44,$BH$50:$BM$60,3,0)),"")</f>
        <v/>
      </c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220" t="str">
        <f>VLOOKUP($S44,$BQ$50:$BV$57,4,0)&amp;" "&amp;VLOOKUP($S44,$BQ$50:$BV$57,5,0)</f>
        <v xml:space="preserve"> </v>
      </c>
      <c r="AN44" s="221"/>
      <c r="AO44" s="221"/>
      <c r="AP44" s="221"/>
      <c r="AQ44" s="221"/>
      <c r="AR44" s="221"/>
      <c r="AS44" s="221"/>
      <c r="AT44" s="221"/>
      <c r="AU44" s="190" t="str">
        <f t="shared" si="32"/>
        <v/>
      </c>
      <c r="AV44" s="191"/>
      <c r="AW44" s="191"/>
      <c r="AX44" s="191"/>
      <c r="AY44" s="191"/>
      <c r="AZ44" s="191"/>
      <c r="BA44" s="191"/>
      <c r="BB44" s="192"/>
      <c r="BC44" s="29"/>
      <c r="BD44" s="29"/>
      <c r="BE44" s="274"/>
      <c r="BF44" s="51">
        <f t="shared" si="0"/>
        <v>1036</v>
      </c>
      <c r="BG44" s="54" t="str">
        <f>IFERROR(VLOOKUP(BF44,aggiornamenti!A:B,2,0),"")</f>
        <v/>
      </c>
      <c r="CD44" s="272"/>
      <c r="CE44" s="272"/>
      <c r="CF44" s="272"/>
      <c r="CG44" s="272"/>
    </row>
    <row r="45" spans="1:85" ht="17.100000000000001" customHeight="1">
      <c r="A45" s="48"/>
      <c r="B45" s="116"/>
      <c r="C45" s="195"/>
      <c r="D45" s="196"/>
      <c r="E45" s="126"/>
      <c r="F45" s="126"/>
      <c r="G45" s="128"/>
      <c r="H45" s="129"/>
      <c r="I45" s="130"/>
      <c r="J45" s="174"/>
      <c r="K45" s="11"/>
      <c r="L45" s="4"/>
      <c r="M45" s="166" t="s">
        <v>6</v>
      </c>
      <c r="N45" s="167"/>
      <c r="O45" s="167"/>
      <c r="P45" s="167"/>
      <c r="Q45" s="167"/>
      <c r="R45" s="168"/>
      <c r="S45" s="197" t="str">
        <f>IFERROR(UPPER(VLOOKUP(M45,$BH$50:$BM$60,2,0))&amp;" "&amp;UPPER(VLOOKUP(M45,$BH$50:$BM$60,3,0)),"")</f>
        <v/>
      </c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220" t="str">
        <f>VLOOKUP($S45,$BQ$50:$BV$60,4,0)&amp;" "&amp;VLOOKUP($S45,$BQ$50:$BV$60,5,0)</f>
        <v xml:space="preserve"> </v>
      </c>
      <c r="AN45" s="221"/>
      <c r="AO45" s="221"/>
      <c r="AP45" s="221"/>
      <c r="AQ45" s="221"/>
      <c r="AR45" s="221"/>
      <c r="AS45" s="221"/>
      <c r="AT45" s="221"/>
      <c r="AU45" s="190" t="str">
        <f t="shared" si="32"/>
        <v/>
      </c>
      <c r="AV45" s="191"/>
      <c r="AW45" s="191"/>
      <c r="AX45" s="191"/>
      <c r="AY45" s="191"/>
      <c r="AZ45" s="191"/>
      <c r="BA45" s="191"/>
      <c r="BB45" s="192"/>
      <c r="BC45" s="29"/>
      <c r="BD45" s="29"/>
      <c r="BE45" s="274"/>
      <c r="BF45" s="51">
        <f t="shared" si="0"/>
        <v>1037</v>
      </c>
      <c r="BG45" s="54" t="str">
        <f>IFERROR(VLOOKUP(BF45,aggiornamenti!A:B,2,0),"")</f>
        <v/>
      </c>
      <c r="CD45" s="272"/>
      <c r="CE45" s="272"/>
      <c r="CF45" s="272"/>
      <c r="CG45" s="272"/>
    </row>
    <row r="46" spans="1:85" ht="17.100000000000001" customHeight="1" thickBot="1">
      <c r="A46" s="48"/>
      <c r="B46" s="116"/>
      <c r="C46" s="157"/>
      <c r="D46" s="158"/>
      <c r="E46" s="126"/>
      <c r="F46" s="126"/>
      <c r="G46" s="128"/>
      <c r="H46" s="129"/>
      <c r="I46" s="130"/>
      <c r="J46" s="174"/>
      <c r="K46" s="11"/>
      <c r="L46" s="4"/>
      <c r="M46" s="234"/>
      <c r="N46" s="235"/>
      <c r="O46" s="235"/>
      <c r="P46" s="235"/>
      <c r="Q46" s="235"/>
      <c r="R46" s="236"/>
      <c r="S46" s="185" t="str">
        <f>IFERROR(UPPER(VLOOKUP(M46,$BH$50:$BM$60,2,0))&amp;" "&amp;UPPER(VLOOKUP(M46,$BH$50:$BM$60,3,0)),"")</f>
        <v/>
      </c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222" t="str">
        <f>VLOOKUP($S46,$BQ$50:$BV$57,4,0)&amp;" "&amp;VLOOKUP($S46,$BQ$50:$BV$57,5,0)</f>
        <v xml:space="preserve"> </v>
      </c>
      <c r="AN46" s="223"/>
      <c r="AO46" s="223"/>
      <c r="AP46" s="223"/>
      <c r="AQ46" s="223"/>
      <c r="AR46" s="223"/>
      <c r="AS46" s="223"/>
      <c r="AT46" s="223"/>
      <c r="AU46" s="170" t="str">
        <f t="shared" si="32"/>
        <v/>
      </c>
      <c r="AV46" s="171"/>
      <c r="AW46" s="171"/>
      <c r="AX46" s="171"/>
      <c r="AY46" s="171"/>
      <c r="AZ46" s="171"/>
      <c r="BA46" s="171"/>
      <c r="BB46" s="172"/>
      <c r="BC46" s="29"/>
      <c r="BD46" s="29"/>
      <c r="BE46" s="274"/>
      <c r="BF46" s="51">
        <f t="shared" si="0"/>
        <v>1038</v>
      </c>
      <c r="BG46" s="54" t="str">
        <f>IFERROR(VLOOKUP(BF46,aggiornamenti!A:B,2,0),"")</f>
        <v/>
      </c>
      <c r="CD46" s="272"/>
      <c r="CE46" s="272"/>
      <c r="CF46" s="272"/>
      <c r="CG46" s="272"/>
    </row>
    <row r="47" spans="1:85" ht="17.100000000000001" customHeight="1" thickBot="1">
      <c r="A47" s="48"/>
      <c r="B47" s="116"/>
      <c r="C47" s="157"/>
      <c r="D47" s="158"/>
      <c r="E47" s="82"/>
      <c r="F47" s="82"/>
      <c r="G47" s="128"/>
      <c r="H47" s="129"/>
      <c r="I47" s="130"/>
      <c r="J47" s="174"/>
      <c r="K47" s="11"/>
      <c r="L47" s="4"/>
      <c r="M47" s="182" t="s">
        <v>7</v>
      </c>
      <c r="N47" s="183"/>
      <c r="O47" s="183"/>
      <c r="P47" s="183"/>
      <c r="Q47" s="183"/>
      <c r="R47" s="183"/>
      <c r="S47" s="224" t="str">
        <f>IFERROR(UPPER(VLOOKUP($M47,$BH64:$BS67,10,0)),"")</f>
        <v/>
      </c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135"/>
      <c r="AI47" s="134"/>
      <c r="AJ47" s="135"/>
      <c r="AK47" s="135"/>
      <c r="AL47" s="136" t="s">
        <v>58</v>
      </c>
      <c r="AM47" s="217" t="str">
        <f>IFERROR(UPPER(VLOOKUP(M47,$BH$64:$BM$67,5,0)),"")</f>
        <v/>
      </c>
      <c r="AN47" s="217"/>
      <c r="AO47" s="217"/>
      <c r="AP47" s="217"/>
      <c r="AQ47" s="217"/>
      <c r="AR47" s="217"/>
      <c r="AS47" s="217"/>
      <c r="AT47" s="217"/>
      <c r="AU47" s="135"/>
      <c r="AV47" s="153" t="s">
        <v>14</v>
      </c>
      <c r="AW47" s="159" t="str">
        <f>IFERROR(VLOOKUP(M47,BH64:BS67,6,0),"")</f>
        <v/>
      </c>
      <c r="AX47" s="159"/>
      <c r="AY47" s="159"/>
      <c r="AZ47" s="159"/>
      <c r="BA47" s="159"/>
      <c r="BB47" s="160"/>
      <c r="BC47" s="29"/>
      <c r="BD47" s="29"/>
      <c r="BE47" s="274"/>
      <c r="BF47" s="51">
        <f t="shared" si="0"/>
        <v>1039</v>
      </c>
      <c r="BG47" s="54" t="str">
        <f>IFERROR(VLOOKUP(BF47,aggiornamenti!A:B,2,0),"")</f>
        <v/>
      </c>
      <c r="CD47" s="272"/>
      <c r="CE47" s="272"/>
      <c r="CF47" s="272"/>
      <c r="CG47" s="272"/>
    </row>
    <row r="48" spans="1:85" ht="17.100000000000001" customHeight="1">
      <c r="A48" s="48"/>
      <c r="B48" s="116"/>
      <c r="C48" s="157"/>
      <c r="D48" s="158"/>
      <c r="E48" s="126"/>
      <c r="F48" s="126"/>
      <c r="G48" s="128"/>
      <c r="H48" s="129"/>
      <c r="I48" s="130"/>
      <c r="J48" s="174"/>
      <c r="K48" s="11"/>
      <c r="L48" s="4"/>
      <c r="M48" s="40"/>
      <c r="N48" s="41" t="s">
        <v>0</v>
      </c>
      <c r="O48" s="40"/>
      <c r="P48" s="42"/>
      <c r="Q48" s="43"/>
      <c r="R48" s="42"/>
      <c r="S48" s="44"/>
      <c r="T48" s="40"/>
      <c r="U48" s="42"/>
      <c r="V48" s="40"/>
      <c r="W48" s="40"/>
      <c r="X48" s="40"/>
      <c r="Y48" s="40"/>
      <c r="Z48" s="43"/>
      <c r="AA48" s="38"/>
      <c r="AB48" s="38"/>
      <c r="AC48" s="38"/>
      <c r="AD48" s="38"/>
      <c r="AE48" s="38"/>
      <c r="AF48" s="44" t="s">
        <v>9</v>
      </c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5" t="str">
        <f>"Firma "&amp;M47</f>
        <v>Firma Addetto BLSD</v>
      </c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29"/>
      <c r="BD48" s="29"/>
      <c r="BE48" s="274"/>
      <c r="BF48" s="51">
        <f t="shared" si="0"/>
        <v>1040</v>
      </c>
      <c r="BG48" s="54" t="str">
        <f>IFERROR(VLOOKUP(BF48,aggiornamenti!A:B,2,0),"")</f>
        <v/>
      </c>
      <c r="CD48" s="272"/>
      <c r="CE48" s="272"/>
      <c r="CF48" s="272"/>
      <c r="CG48" s="272"/>
    </row>
    <row r="49" spans="1:85" ht="17.100000000000001" customHeight="1">
      <c r="A49" s="48"/>
      <c r="B49" s="116"/>
      <c r="C49" s="157"/>
      <c r="D49" s="158"/>
      <c r="E49" s="126"/>
      <c r="F49" s="126"/>
      <c r="G49" s="128"/>
      <c r="H49" s="129"/>
      <c r="I49" s="130"/>
      <c r="J49" s="174"/>
      <c r="K49" s="11"/>
      <c r="L49" s="4"/>
      <c r="M49" s="184"/>
      <c r="N49" s="184"/>
      <c r="O49" s="184"/>
      <c r="P49" s="184"/>
      <c r="Q49" s="184"/>
      <c r="R49" s="184"/>
      <c r="S49" s="184"/>
      <c r="T49" s="184"/>
      <c r="U49" s="15"/>
      <c r="V49" s="15"/>
      <c r="W49" s="15"/>
      <c r="X49" s="15"/>
      <c r="Y49" s="15"/>
      <c r="Z49" s="13"/>
      <c r="AA49" s="29"/>
      <c r="AB49" s="29"/>
      <c r="AC49" s="29"/>
      <c r="AD49" s="29"/>
      <c r="AE49" s="29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29"/>
      <c r="AR49" s="29"/>
      <c r="AS49" s="29"/>
      <c r="AT49" s="6"/>
      <c r="AU49" s="6"/>
      <c r="AV49" s="6"/>
      <c r="AW49" s="6"/>
      <c r="AX49" s="18"/>
      <c r="AY49" s="6"/>
      <c r="AZ49" s="6"/>
      <c r="BA49" s="6"/>
      <c r="BB49" s="6"/>
      <c r="BC49" s="29"/>
      <c r="BD49" s="29"/>
      <c r="BE49" s="274"/>
      <c r="BF49" s="51">
        <f t="shared" si="0"/>
        <v>1041</v>
      </c>
      <c r="BG49" s="54" t="str">
        <f>IFERROR(VLOOKUP(BF49,aggiornamenti!A:B,2,0),"")</f>
        <v/>
      </c>
      <c r="CD49" s="272"/>
      <c r="CE49" s="272"/>
      <c r="CF49" s="272"/>
      <c r="CG49" s="272"/>
    </row>
    <row r="50" spans="1:85" ht="17.100000000000001" customHeight="1">
      <c r="A50" s="48"/>
      <c r="B50" s="116"/>
      <c r="C50" s="157"/>
      <c r="D50" s="158"/>
      <c r="E50" s="126"/>
      <c r="F50" s="126"/>
      <c r="G50" s="128"/>
      <c r="H50" s="129"/>
      <c r="I50" s="130"/>
      <c r="J50" s="174"/>
      <c r="K50" s="11"/>
      <c r="L50" s="4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15"/>
      <c r="BB50" s="15"/>
      <c r="BC50" s="29"/>
      <c r="BD50" s="29"/>
      <c r="BE50" s="274"/>
      <c r="BF50" s="51">
        <f t="shared" si="0"/>
        <v>1042</v>
      </c>
      <c r="BG50" s="54" t="str">
        <f>IFERROR(VLOOKUP(BF50,aggiornamenti!A:B,2,0),"")</f>
        <v/>
      </c>
      <c r="BH50" t="str">
        <f t="shared" ref="BH50:BH56" si="33">IF(BO50=1,C45,"")</f>
        <v/>
      </c>
      <c r="BI50" s="32" t="str">
        <f t="shared" ref="BI50:BM56" si="34">IF(E45="","",E45)</f>
        <v/>
      </c>
      <c r="BJ50" s="32" t="str">
        <f t="shared" si="34"/>
        <v/>
      </c>
      <c r="BK50" s="32" t="str">
        <f t="shared" si="34"/>
        <v/>
      </c>
      <c r="BL50" s="32" t="str">
        <f t="shared" si="34"/>
        <v/>
      </c>
      <c r="BM50" s="32" t="str">
        <f t="shared" si="34"/>
        <v/>
      </c>
      <c r="BN50" s="31" t="b">
        <v>0</v>
      </c>
      <c r="BO50" s="7">
        <f>IF(BN50=FALSE,0,1)</f>
        <v>0</v>
      </c>
      <c r="BP50" s="13"/>
      <c r="BQ50" s="13" t="str">
        <f t="shared" ref="BQ50" si="35">IF($BO50=1,BI50&amp;" "&amp;BJ50,"")</f>
        <v/>
      </c>
      <c r="BR50" s="13" t="str">
        <f t="shared" ref="BR50" si="36">IF($BO50=1,BJ50,"")</f>
        <v/>
      </c>
      <c r="BS50" s="13">
        <f t="shared" ref="BS50" si="37">D40</f>
        <v>0</v>
      </c>
      <c r="BT50" s="13" t="str">
        <f t="shared" ref="BT50" si="38">IF($BO50=1,LEFT(BK50,1),"")</f>
        <v/>
      </c>
      <c r="BU50" s="13" t="str">
        <f t="shared" ref="BU50" si="39">IF($BO50=1,BL50,"")</f>
        <v/>
      </c>
      <c r="BV50" s="13" t="str">
        <f t="shared" ref="BV50" si="40">IF($BO50=1,BM50,"")</f>
        <v/>
      </c>
      <c r="BW50" s="13" t="str">
        <f>IF(ISERROR(SMALL($BP$18:$BP$37,ROW()-17)),"",SMALL($BP$18:$BP$37,ROW()-17))</f>
        <v/>
      </c>
      <c r="BX50" s="13" t="str">
        <f t="shared" ref="BX50" si="41">BW50</f>
        <v/>
      </c>
      <c r="BY50" s="13" t="str">
        <f t="shared" ref="BY50" si="42">IF(IF(BX50="","",VLOOKUP(BX50,$BP$18:$BS$37,4,0))=0,"",IF(BX50="","",VLOOKUP(BX50,$BP$18:$BS$37,4,0)))</f>
        <v/>
      </c>
      <c r="BZ50" s="13">
        <f>IF(IFERROR(VLOOKUP(BY50,BY$38:BY51,1,0),"")="",0,1)</f>
        <v>0</v>
      </c>
      <c r="CA50" s="13">
        <f>IF(IFERROR(VLOOKUP(BY50,BY$16:BY43,1,0),"")="",0,1)</f>
        <v>0</v>
      </c>
      <c r="CB50" s="13">
        <f t="shared" ref="CB50" si="43">IF(BZ50+CA50&gt;0,1,0)</f>
        <v>0</v>
      </c>
      <c r="CD50" s="272"/>
      <c r="CE50" s="272"/>
      <c r="CF50" s="272"/>
      <c r="CG50" s="272"/>
    </row>
    <row r="51" spans="1:85" ht="17.100000000000001" customHeight="1">
      <c r="A51" s="48"/>
      <c r="B51" s="116"/>
      <c r="C51" s="157"/>
      <c r="D51" s="158"/>
      <c r="E51" s="126"/>
      <c r="F51" s="126"/>
      <c r="G51" s="128"/>
      <c r="H51" s="129"/>
      <c r="I51" s="130"/>
      <c r="J51" s="174"/>
      <c r="K51" s="11"/>
      <c r="L51" s="4"/>
      <c r="M51" s="4"/>
      <c r="N51" s="4"/>
      <c r="O51" s="4"/>
      <c r="P51" s="4"/>
      <c r="Q51" s="4"/>
      <c r="R51" s="4"/>
      <c r="S51" s="4"/>
      <c r="T51" s="20"/>
      <c r="U51" s="4"/>
      <c r="V51" s="4"/>
      <c r="W51" s="4"/>
      <c r="X51" s="4"/>
      <c r="Y51" s="4"/>
      <c r="Z51" s="13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74"/>
      <c r="BF51" s="51">
        <f t="shared" si="0"/>
        <v>1043</v>
      </c>
      <c r="BG51" s="54" t="str">
        <f>IFERROR(VLOOKUP(BF51,aggiornamenti!A:B,2,0),"")</f>
        <v/>
      </c>
      <c r="BH51" t="str">
        <f t="shared" si="33"/>
        <v/>
      </c>
      <c r="BI51" s="32" t="str">
        <f t="shared" si="34"/>
        <v/>
      </c>
      <c r="BJ51" s="32" t="str">
        <f t="shared" si="34"/>
        <v/>
      </c>
      <c r="BK51" s="32" t="str">
        <f t="shared" si="34"/>
        <v/>
      </c>
      <c r="BL51" s="32" t="str">
        <f t="shared" si="34"/>
        <v/>
      </c>
      <c r="BM51" s="32" t="str">
        <f t="shared" si="34"/>
        <v/>
      </c>
      <c r="BN51" s="31" t="b">
        <v>0</v>
      </c>
      <c r="BO51" s="7">
        <f t="shared" ref="BO51:BO57" si="44">IF(BN51=FALSE,0,1)</f>
        <v>0</v>
      </c>
      <c r="BP51" s="13"/>
      <c r="BQ51" s="13" t="str">
        <f t="shared" ref="BQ51:BQ57" si="45">IF($BO51=1,BI51&amp;" "&amp;BJ51,"")</f>
        <v/>
      </c>
      <c r="BR51" s="13" t="str">
        <f t="shared" ref="BR51:BR57" si="46">IF($BO51=1,BJ51,"")</f>
        <v/>
      </c>
      <c r="BS51" s="13">
        <f t="shared" ref="BS51:BS52" si="47">D41</f>
        <v>0</v>
      </c>
      <c r="BT51" s="13" t="str">
        <f t="shared" ref="BT51:BT57" si="48">IF($BO51=1,LEFT(BK51,1),"")</f>
        <v/>
      </c>
      <c r="BU51" s="13" t="str">
        <f t="shared" ref="BU51:BV57" si="49">IF($BO51=1,BL51,"")</f>
        <v/>
      </c>
      <c r="BV51" s="13" t="str">
        <f t="shared" si="49"/>
        <v/>
      </c>
      <c r="BW51" s="13" t="str">
        <f t="shared" ref="BW51:BW60" si="50">IF(ISERROR(SMALL($BP$18:$BP$37,ROW()-17)),"",SMALL($BP$18:$BP$37,ROW()-17))</f>
        <v/>
      </c>
      <c r="BX51" s="13" t="str">
        <f t="shared" ref="BX51:BX57" si="51">BW51</f>
        <v/>
      </c>
      <c r="BY51" s="13" t="str">
        <f t="shared" ref="BY51:BY57" si="52">IF(IF(BX51="","",VLOOKUP(BX51,$BP$18:$BS$37,4,0))=0,"",IF(BX51="","",VLOOKUP(BX51,$BP$18:$BS$37,4,0)))</f>
        <v/>
      </c>
      <c r="BZ51" s="13">
        <f>IF(IFERROR(VLOOKUP(BY51,BY$38:BY52,1,0),"")="",0,1)</f>
        <v>0</v>
      </c>
      <c r="CA51" s="13">
        <f>IF(IFERROR(VLOOKUP(BY51,BY$16:BY50,1,0),"")="",0,1)</f>
        <v>0</v>
      </c>
      <c r="CB51" s="13">
        <f t="shared" ref="CB51:CB57" si="53">IF(BZ51+CA51&gt;0,1,0)</f>
        <v>0</v>
      </c>
      <c r="CD51" s="272"/>
      <c r="CE51" s="272"/>
      <c r="CF51" s="272"/>
      <c r="CG51" s="272"/>
    </row>
    <row r="52" spans="1:85" ht="17.100000000000001" customHeight="1" thickBot="1">
      <c r="A52" s="174"/>
      <c r="B52" s="174"/>
      <c r="C52" s="174"/>
      <c r="D52" s="175"/>
      <c r="E52" s="175"/>
      <c r="F52" s="175"/>
      <c r="G52" s="175"/>
      <c r="H52" s="175"/>
      <c r="I52" s="175"/>
      <c r="J52" s="174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274"/>
      <c r="BF52" s="51">
        <f t="shared" si="0"/>
        <v>1044</v>
      </c>
      <c r="BG52" s="54" t="str">
        <f>IFERROR(VLOOKUP(BF52,aggiornamenti!A:B,2,0),"")</f>
        <v/>
      </c>
      <c r="BH52" t="str">
        <f t="shared" si="33"/>
        <v/>
      </c>
      <c r="BI52" s="32" t="str">
        <f t="shared" si="34"/>
        <v/>
      </c>
      <c r="BJ52" s="32" t="str">
        <f t="shared" si="34"/>
        <v/>
      </c>
      <c r="BK52" s="32" t="str">
        <f t="shared" si="34"/>
        <v/>
      </c>
      <c r="BL52" s="32" t="str">
        <f t="shared" si="34"/>
        <v/>
      </c>
      <c r="BM52" s="32" t="str">
        <f t="shared" si="34"/>
        <v/>
      </c>
      <c r="BN52" s="31" t="b">
        <v>0</v>
      </c>
      <c r="BO52" s="7">
        <f t="shared" si="44"/>
        <v>0</v>
      </c>
      <c r="BP52" s="13"/>
      <c r="BQ52" s="13" t="str">
        <f t="shared" si="45"/>
        <v/>
      </c>
      <c r="BR52" s="13" t="str">
        <f t="shared" si="46"/>
        <v/>
      </c>
      <c r="BS52" s="13">
        <f t="shared" si="47"/>
        <v>0</v>
      </c>
      <c r="BT52" s="13" t="str">
        <f t="shared" si="48"/>
        <v/>
      </c>
      <c r="BU52" s="13" t="str">
        <f t="shared" si="49"/>
        <v/>
      </c>
      <c r="BV52" s="13" t="str">
        <f t="shared" si="49"/>
        <v/>
      </c>
      <c r="BW52" s="13" t="str">
        <f t="shared" si="50"/>
        <v/>
      </c>
      <c r="BX52" s="13" t="str">
        <f t="shared" si="51"/>
        <v/>
      </c>
      <c r="BY52" s="13" t="str">
        <f t="shared" si="52"/>
        <v/>
      </c>
      <c r="BZ52" s="13">
        <f>IF(IFERROR(VLOOKUP(BY52,BY$38:BY53,1,0),"")="",0,1)</f>
        <v>0</v>
      </c>
      <c r="CA52" s="13">
        <f>IF(IFERROR(VLOOKUP(BY52,BY$16:BY51,1,0),"")="",0,1)</f>
        <v>0</v>
      </c>
      <c r="CB52" s="13">
        <f t="shared" si="53"/>
        <v>0</v>
      </c>
      <c r="CD52" s="272"/>
      <c r="CE52" s="272"/>
      <c r="CF52" s="272"/>
      <c r="CG52" s="272"/>
    </row>
    <row r="53" spans="1:85" ht="17.100000000000001" customHeight="1" thickBot="1">
      <c r="A53" s="174"/>
      <c r="B53" s="174"/>
      <c r="C53" s="174"/>
      <c r="D53" s="154" t="s">
        <v>6</v>
      </c>
      <c r="E53" s="155"/>
      <c r="F53" s="155"/>
      <c r="G53" s="155"/>
      <c r="H53" s="155"/>
      <c r="I53" s="156"/>
      <c r="J53" s="174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274"/>
      <c r="BF53" s="51">
        <f t="shared" si="0"/>
        <v>1045</v>
      </c>
      <c r="BG53" s="54" t="str">
        <f>IFERROR(VLOOKUP(BF53,aggiornamenti!A:B,2,0),"")</f>
        <v/>
      </c>
      <c r="BH53" t="str">
        <f t="shared" si="33"/>
        <v/>
      </c>
      <c r="BI53" s="32" t="str">
        <f t="shared" si="34"/>
        <v/>
      </c>
      <c r="BJ53" s="32" t="str">
        <f t="shared" si="34"/>
        <v/>
      </c>
      <c r="BK53" s="32" t="str">
        <f t="shared" si="34"/>
        <v/>
      </c>
      <c r="BL53" s="32" t="str">
        <f t="shared" si="34"/>
        <v/>
      </c>
      <c r="BM53" s="32" t="str">
        <f t="shared" si="34"/>
        <v/>
      </c>
      <c r="BN53" s="31" t="b">
        <v>0</v>
      </c>
      <c r="BO53" s="7">
        <f t="shared" si="44"/>
        <v>0</v>
      </c>
      <c r="BP53" s="13"/>
      <c r="BQ53" s="13" t="str">
        <f t="shared" si="45"/>
        <v/>
      </c>
      <c r="BR53" s="13" t="str">
        <f t="shared" si="46"/>
        <v/>
      </c>
      <c r="BS53" s="13">
        <f t="shared" ref="BS53:BS60" si="54">D43</f>
        <v>0</v>
      </c>
      <c r="BT53" s="13" t="str">
        <f t="shared" si="48"/>
        <v/>
      </c>
      <c r="BU53" s="13" t="str">
        <f t="shared" si="49"/>
        <v/>
      </c>
      <c r="BV53" s="13" t="str">
        <f t="shared" si="49"/>
        <v/>
      </c>
      <c r="BW53" s="13" t="str">
        <f t="shared" si="50"/>
        <v/>
      </c>
      <c r="BX53" s="13" t="str">
        <f t="shared" si="51"/>
        <v/>
      </c>
      <c r="BY53" s="13" t="str">
        <f t="shared" si="52"/>
        <v/>
      </c>
      <c r="BZ53" s="13">
        <f>IF(IFERROR(VLOOKUP(BY53,BY$38:BY54,1,0),"")="",0,1)</f>
        <v>0</v>
      </c>
      <c r="CA53" s="13">
        <f>IF(IFERROR(VLOOKUP(BY53,BY$16:BY52,1,0),"")="",0,1)</f>
        <v>0</v>
      </c>
      <c r="CB53" s="13">
        <f t="shared" si="53"/>
        <v>0</v>
      </c>
      <c r="CD53" s="272"/>
      <c r="CE53" s="272"/>
      <c r="CF53" s="272"/>
      <c r="CG53" s="272"/>
    </row>
    <row r="54" spans="1:85" ht="17.100000000000001" customHeight="1" thickBot="1">
      <c r="A54" s="174"/>
      <c r="B54" s="174"/>
      <c r="C54" s="174"/>
      <c r="D54" s="139"/>
      <c r="E54" s="64" t="s">
        <v>46</v>
      </c>
      <c r="F54" s="64" t="s">
        <v>4</v>
      </c>
      <c r="G54" s="169" t="s">
        <v>39</v>
      </c>
      <c r="H54" s="169"/>
      <c r="I54" s="115" t="s">
        <v>40</v>
      </c>
      <c r="J54" s="174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274"/>
      <c r="BF54" s="51">
        <f t="shared" si="0"/>
        <v>1046</v>
      </c>
      <c r="BG54" s="54" t="str">
        <f>IFERROR(VLOOKUP(BF54,aggiornamenti!A:B,2,0),"")</f>
        <v/>
      </c>
      <c r="BH54" t="str">
        <f t="shared" si="33"/>
        <v/>
      </c>
      <c r="BI54" s="32" t="str">
        <f t="shared" si="34"/>
        <v/>
      </c>
      <c r="BJ54" s="32" t="str">
        <f t="shared" si="34"/>
        <v/>
      </c>
      <c r="BK54" s="32" t="str">
        <f t="shared" si="34"/>
        <v/>
      </c>
      <c r="BL54" s="32" t="str">
        <f t="shared" si="34"/>
        <v/>
      </c>
      <c r="BM54" s="32" t="str">
        <f t="shared" si="34"/>
        <v/>
      </c>
      <c r="BN54" s="31" t="b">
        <v>0</v>
      </c>
      <c r="BO54" s="7">
        <f t="shared" si="44"/>
        <v>0</v>
      </c>
      <c r="BP54" s="13"/>
      <c r="BQ54" s="13" t="str">
        <f t="shared" si="45"/>
        <v/>
      </c>
      <c r="BR54" s="13" t="str">
        <f t="shared" si="46"/>
        <v/>
      </c>
      <c r="BS54" s="13">
        <f t="shared" si="54"/>
        <v>0</v>
      </c>
      <c r="BT54" s="13" t="str">
        <f t="shared" si="48"/>
        <v/>
      </c>
      <c r="BU54" s="13" t="str">
        <f t="shared" si="49"/>
        <v/>
      </c>
      <c r="BV54" s="13" t="str">
        <f t="shared" si="49"/>
        <v/>
      </c>
      <c r="BW54" s="13" t="str">
        <f t="shared" si="50"/>
        <v/>
      </c>
      <c r="BX54" s="13" t="str">
        <f t="shared" si="51"/>
        <v/>
      </c>
      <c r="BY54" s="13" t="str">
        <f t="shared" si="52"/>
        <v/>
      </c>
      <c r="BZ54" s="13">
        <f>IF(IFERROR(VLOOKUP(BY54,BY$38:BY55,1,0),"")="",0,1)</f>
        <v>0</v>
      </c>
      <c r="CA54" s="13">
        <f>IF(IFERROR(VLOOKUP(BY54,BY$16:BY53,1,0),"")="",0,1)</f>
        <v>0</v>
      </c>
      <c r="CB54" s="13">
        <f t="shared" si="53"/>
        <v>0</v>
      </c>
      <c r="CD54" s="272"/>
      <c r="CE54" s="272"/>
      <c r="CF54" s="272"/>
      <c r="CG54" s="272"/>
    </row>
    <row r="55" spans="1:85" ht="17.100000000000001" customHeight="1">
      <c r="A55" s="174"/>
      <c r="B55" s="174"/>
      <c r="C55" s="174"/>
      <c r="D55" s="116"/>
      <c r="E55" s="126"/>
      <c r="F55" s="126"/>
      <c r="G55" s="128"/>
      <c r="H55" s="129"/>
      <c r="I55" s="130"/>
      <c r="J55" s="174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274"/>
      <c r="BF55" s="51">
        <f t="shared" si="0"/>
        <v>1047</v>
      </c>
      <c r="BG55" s="54" t="str">
        <f>IFERROR(VLOOKUP(BF55,aggiornamenti!A:B,2,0),"")</f>
        <v/>
      </c>
      <c r="BH55" t="str">
        <f t="shared" si="33"/>
        <v/>
      </c>
      <c r="BI55" s="32" t="str">
        <f t="shared" si="34"/>
        <v/>
      </c>
      <c r="BJ55" s="32" t="str">
        <f t="shared" si="34"/>
        <v/>
      </c>
      <c r="BK55" s="32" t="str">
        <f t="shared" si="34"/>
        <v/>
      </c>
      <c r="BL55" s="32" t="str">
        <f t="shared" si="34"/>
        <v/>
      </c>
      <c r="BM55" s="32" t="str">
        <f t="shared" si="34"/>
        <v/>
      </c>
      <c r="BN55" s="31" t="b">
        <v>0</v>
      </c>
      <c r="BO55" s="7">
        <f t="shared" si="44"/>
        <v>0</v>
      </c>
      <c r="BP55" s="13"/>
      <c r="BQ55" s="13" t="str">
        <f t="shared" si="45"/>
        <v/>
      </c>
      <c r="BR55" s="13" t="str">
        <f t="shared" si="46"/>
        <v/>
      </c>
      <c r="BS55" s="13">
        <f t="shared" si="54"/>
        <v>0</v>
      </c>
      <c r="BT55" s="13" t="str">
        <f t="shared" si="48"/>
        <v/>
      </c>
      <c r="BU55" s="13" t="str">
        <f t="shared" si="49"/>
        <v/>
      </c>
      <c r="BV55" s="13" t="str">
        <f t="shared" si="49"/>
        <v/>
      </c>
      <c r="BW55" s="13" t="str">
        <f t="shared" si="50"/>
        <v/>
      </c>
      <c r="BX55" s="13" t="str">
        <f t="shared" si="51"/>
        <v/>
      </c>
      <c r="BY55" s="13" t="str">
        <f t="shared" si="52"/>
        <v/>
      </c>
      <c r="BZ55" s="13">
        <f>IF(IFERROR(VLOOKUP(BY55,BY$38:BY56,1,0),"")="",0,1)</f>
        <v>0</v>
      </c>
      <c r="CA55" s="13">
        <f>IF(IFERROR(VLOOKUP(BY55,BY$16:BY54,1,0),"")="",0,1)</f>
        <v>0</v>
      </c>
      <c r="CB55" s="13">
        <f t="shared" si="53"/>
        <v>0</v>
      </c>
      <c r="CD55" s="272"/>
      <c r="CE55" s="272"/>
      <c r="CF55" s="272"/>
      <c r="CG55" s="272"/>
    </row>
    <row r="56" spans="1:85" ht="17.100000000000001" customHeight="1">
      <c r="A56" s="174"/>
      <c r="B56" s="174"/>
      <c r="C56" s="174"/>
      <c r="D56" s="117"/>
      <c r="E56" s="126"/>
      <c r="F56" s="126"/>
      <c r="G56" s="128"/>
      <c r="H56" s="129"/>
      <c r="I56" s="130"/>
      <c r="J56" s="174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274"/>
      <c r="BF56" s="51">
        <f t="shared" si="0"/>
        <v>1048</v>
      </c>
      <c r="BG56" s="54" t="str">
        <f>IFERROR(VLOOKUP(BF56,aggiornamenti!A:B,2,0),"")</f>
        <v/>
      </c>
      <c r="BH56" t="str">
        <f t="shared" si="33"/>
        <v/>
      </c>
      <c r="BI56" s="32" t="str">
        <f t="shared" si="34"/>
        <v/>
      </c>
      <c r="BJ56" s="32" t="str">
        <f t="shared" si="34"/>
        <v/>
      </c>
      <c r="BK56" s="32" t="str">
        <f t="shared" si="34"/>
        <v/>
      </c>
      <c r="BL56" s="32" t="str">
        <f t="shared" si="34"/>
        <v/>
      </c>
      <c r="BM56" s="32" t="str">
        <f t="shared" si="34"/>
        <v/>
      </c>
      <c r="BN56" s="31" t="b">
        <v>0</v>
      </c>
      <c r="BO56" s="7">
        <f t="shared" si="44"/>
        <v>0</v>
      </c>
      <c r="BP56" s="13"/>
      <c r="BQ56" s="13" t="str">
        <f t="shared" si="45"/>
        <v/>
      </c>
      <c r="BR56" s="13" t="str">
        <f t="shared" si="46"/>
        <v/>
      </c>
      <c r="BS56" s="13">
        <f t="shared" si="54"/>
        <v>0</v>
      </c>
      <c r="BT56" s="13" t="str">
        <f t="shared" si="48"/>
        <v/>
      </c>
      <c r="BU56" s="13" t="str">
        <f t="shared" si="49"/>
        <v/>
      </c>
      <c r="BV56" s="13" t="str">
        <f t="shared" si="49"/>
        <v/>
      </c>
      <c r="BW56" s="13" t="str">
        <f t="shared" si="50"/>
        <v/>
      </c>
      <c r="BX56" s="13" t="str">
        <f t="shared" si="51"/>
        <v/>
      </c>
      <c r="BY56" s="13" t="str">
        <f t="shared" si="52"/>
        <v/>
      </c>
      <c r="BZ56" s="13">
        <f>IF(IFERROR(VLOOKUP(BY56,BY$38:BY70,1,0),"")="",0,1)</f>
        <v>0</v>
      </c>
      <c r="CA56" s="13">
        <f>IF(IFERROR(VLOOKUP(BY56,BY$16:BY55,1,0),"")="",0,1)</f>
        <v>0</v>
      </c>
      <c r="CB56" s="13">
        <f t="shared" si="53"/>
        <v>0</v>
      </c>
      <c r="CD56" s="272"/>
      <c r="CE56" s="272"/>
      <c r="CF56" s="272"/>
      <c r="CG56" s="272"/>
    </row>
    <row r="57" spans="1:85" ht="17.100000000000001" customHeight="1">
      <c r="A57" s="174"/>
      <c r="B57" s="174"/>
      <c r="C57" s="174"/>
      <c r="D57" s="117"/>
      <c r="E57" s="126"/>
      <c r="F57" s="126"/>
      <c r="G57" s="128"/>
      <c r="H57" s="129"/>
      <c r="I57" s="130"/>
      <c r="J57" s="174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274"/>
      <c r="BF57" s="51">
        <f t="shared" si="0"/>
        <v>1049</v>
      </c>
      <c r="BG57" s="54" t="str">
        <f>IFERROR(VLOOKUP(BF57,aggiornamenti!A:B,2,0),"")</f>
        <v/>
      </c>
      <c r="BH57" t="str">
        <f>IF(BO57=1,$D$53,"")</f>
        <v/>
      </c>
      <c r="BI57" s="32" t="str">
        <f t="shared" ref="BI57:BM60" si="55">IF(E55="","",E55)</f>
        <v/>
      </c>
      <c r="BJ57" s="32" t="str">
        <f t="shared" si="55"/>
        <v/>
      </c>
      <c r="BK57" s="32" t="str">
        <f t="shared" si="55"/>
        <v/>
      </c>
      <c r="BL57" s="32" t="str">
        <f t="shared" si="55"/>
        <v/>
      </c>
      <c r="BM57" s="32" t="str">
        <f t="shared" si="55"/>
        <v/>
      </c>
      <c r="BN57" s="31" t="b">
        <v>0</v>
      </c>
      <c r="BO57" s="7">
        <f t="shared" si="44"/>
        <v>0</v>
      </c>
      <c r="BP57" s="13"/>
      <c r="BQ57" s="13" t="str">
        <f t="shared" si="45"/>
        <v/>
      </c>
      <c r="BR57" s="13" t="str">
        <f t="shared" si="46"/>
        <v/>
      </c>
      <c r="BS57" s="13">
        <f t="shared" si="54"/>
        <v>0</v>
      </c>
      <c r="BT57" s="13" t="str">
        <f t="shared" si="48"/>
        <v/>
      </c>
      <c r="BU57" s="13" t="str">
        <f t="shared" si="49"/>
        <v/>
      </c>
      <c r="BV57" s="13" t="str">
        <f t="shared" si="49"/>
        <v/>
      </c>
      <c r="BW57" s="13" t="str">
        <f t="shared" si="50"/>
        <v/>
      </c>
      <c r="BX57" s="13" t="str">
        <f t="shared" si="51"/>
        <v/>
      </c>
      <c r="BY57" s="13" t="str">
        <f t="shared" si="52"/>
        <v/>
      </c>
      <c r="BZ57" s="13">
        <f>IF(IFERROR(VLOOKUP(BY57,BY$38:BY49,1,0),"")="",0,1)</f>
        <v>0</v>
      </c>
      <c r="CA57" s="13">
        <f>IF(IFERROR(VLOOKUP(BY57,BY$16:BY56,1,0),"")="",0,1)</f>
        <v>0</v>
      </c>
      <c r="CB57" s="13">
        <f t="shared" si="53"/>
        <v>0</v>
      </c>
      <c r="CD57" s="272"/>
      <c r="CE57" s="272"/>
      <c r="CF57" s="272"/>
      <c r="CG57" s="272"/>
    </row>
    <row r="58" spans="1:85" ht="17.100000000000001" customHeight="1" thickBot="1">
      <c r="A58" s="174"/>
      <c r="B58" s="174"/>
      <c r="C58" s="174"/>
      <c r="D58" s="118"/>
      <c r="E58" s="127"/>
      <c r="F58" s="127"/>
      <c r="G58" s="142"/>
      <c r="H58" s="143"/>
      <c r="I58" s="144"/>
      <c r="J58" s="174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274"/>
      <c r="BF58" s="51">
        <f t="shared" si="0"/>
        <v>1050</v>
      </c>
      <c r="BG58" s="54" t="str">
        <f>IFERROR(VLOOKUP(BF58,aggiornamenti!A:B,2,0),"")</f>
        <v/>
      </c>
      <c r="BH58" t="str">
        <f t="shared" ref="BH58:BH61" si="56">IF(BO58=1,$D$53,"")</f>
        <v/>
      </c>
      <c r="BI58" s="32" t="str">
        <f t="shared" si="55"/>
        <v/>
      </c>
      <c r="BJ58" s="32" t="str">
        <f t="shared" si="55"/>
        <v/>
      </c>
      <c r="BK58" s="32" t="str">
        <f t="shared" si="55"/>
        <v/>
      </c>
      <c r="BL58" s="32" t="str">
        <f t="shared" si="55"/>
        <v/>
      </c>
      <c r="BM58" s="32" t="str">
        <f t="shared" si="55"/>
        <v/>
      </c>
      <c r="BN58" s="31" t="b">
        <v>0</v>
      </c>
      <c r="BO58" s="7">
        <f t="shared" ref="BO58:BO60" si="57">IF(BN58=FALSE,0,1)</f>
        <v>0</v>
      </c>
      <c r="BP58" s="13"/>
      <c r="BQ58" s="13" t="str">
        <f t="shared" ref="BQ58:BQ60" si="58">IF($BO58=1,BI58&amp;" "&amp;BJ58,"")</f>
        <v/>
      </c>
      <c r="BR58" s="13" t="str">
        <f t="shared" ref="BR58:BR60" si="59">IF($BO58=1,BJ58,"")</f>
        <v/>
      </c>
      <c r="BS58" s="13">
        <f t="shared" si="54"/>
        <v>0</v>
      </c>
      <c r="BT58" s="13" t="str">
        <f t="shared" ref="BT58:BT60" si="60">IF($BO58=1,LEFT(BK58,1),"")</f>
        <v/>
      </c>
      <c r="BU58" s="13" t="str">
        <f t="shared" ref="BU58:BU60" si="61">IF($BO58=1,BL58,"")</f>
        <v/>
      </c>
      <c r="BV58" s="13" t="str">
        <f t="shared" ref="BV58:BV60" si="62">IF($BO58=1,BM58,"")</f>
        <v/>
      </c>
      <c r="BW58" s="13" t="str">
        <f t="shared" si="50"/>
        <v/>
      </c>
      <c r="BX58" s="13" t="str">
        <f t="shared" ref="BX58:BX60" si="63">BW58</f>
        <v/>
      </c>
      <c r="BY58" s="13" t="str">
        <f t="shared" ref="BY58:BY60" si="64">IF(IF(BX58="","",VLOOKUP(BX58,$BP$18:$BS$37,4,0))=0,"",IF(BX58="","",VLOOKUP(BX58,$BP$18:$BS$37,4,0)))</f>
        <v/>
      </c>
      <c r="BZ58" s="13">
        <f>IF(IFERROR(VLOOKUP(BY58,BY$38:BY50,1,0),"")="",0,1)</f>
        <v>0</v>
      </c>
      <c r="CA58" s="13">
        <f>IF(IFERROR(VLOOKUP(BY58,BY$16:BY57,1,0),"")="",0,1)</f>
        <v>0</v>
      </c>
      <c r="CB58" s="13">
        <f t="shared" ref="CB58:CB60" si="65">IF(BZ58+CA58&gt;0,1,0)</f>
        <v>0</v>
      </c>
      <c r="CD58" s="272"/>
      <c r="CE58" s="272"/>
      <c r="CF58" s="272"/>
      <c r="CG58" s="272"/>
    </row>
    <row r="59" spans="1:85" ht="17.100000000000001" customHeight="1" thickBot="1">
      <c r="A59" s="174"/>
      <c r="B59" s="174"/>
      <c r="C59" s="174"/>
      <c r="D59" s="176"/>
      <c r="E59" s="176"/>
      <c r="F59" s="176"/>
      <c r="G59" s="176"/>
      <c r="H59" s="176"/>
      <c r="I59" s="176"/>
      <c r="J59" s="174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274"/>
      <c r="BF59" s="51">
        <f t="shared" si="0"/>
        <v>1051</v>
      </c>
      <c r="BG59" s="54" t="str">
        <f>IFERROR(VLOOKUP(BF59,aggiornamenti!A:B,2,0),"")</f>
        <v/>
      </c>
      <c r="BH59" t="str">
        <f t="shared" si="56"/>
        <v/>
      </c>
      <c r="BI59" s="32" t="str">
        <f t="shared" si="55"/>
        <v/>
      </c>
      <c r="BJ59" s="32" t="str">
        <f t="shared" si="55"/>
        <v/>
      </c>
      <c r="BK59" s="32" t="str">
        <f t="shared" si="55"/>
        <v/>
      </c>
      <c r="BL59" s="32" t="str">
        <f t="shared" si="55"/>
        <v/>
      </c>
      <c r="BM59" s="32" t="str">
        <f t="shared" si="55"/>
        <v/>
      </c>
      <c r="BN59" s="31" t="b">
        <v>0</v>
      </c>
      <c r="BO59" s="7">
        <f t="shared" si="57"/>
        <v>0</v>
      </c>
      <c r="BP59" s="13"/>
      <c r="BQ59" s="13" t="str">
        <f t="shared" si="58"/>
        <v/>
      </c>
      <c r="BR59" s="13" t="str">
        <f t="shared" si="59"/>
        <v/>
      </c>
      <c r="BS59" s="13">
        <f t="shared" si="54"/>
        <v>0</v>
      </c>
      <c r="BT59" s="13" t="str">
        <f t="shared" si="60"/>
        <v/>
      </c>
      <c r="BU59" s="13" t="str">
        <f t="shared" si="61"/>
        <v/>
      </c>
      <c r="BV59" s="13" t="str">
        <f t="shared" si="62"/>
        <v/>
      </c>
      <c r="BW59" s="13" t="str">
        <f t="shared" si="50"/>
        <v/>
      </c>
      <c r="BX59" s="13" t="str">
        <f t="shared" si="63"/>
        <v/>
      </c>
      <c r="BY59" s="13" t="str">
        <f t="shared" si="64"/>
        <v/>
      </c>
      <c r="BZ59" s="13">
        <f>IF(IFERROR(VLOOKUP(BY59,BY$38:BY51,1,0),"")="",0,1)</f>
        <v>0</v>
      </c>
      <c r="CA59" s="13">
        <f>IF(IFERROR(VLOOKUP(BY59,BY$16:BY58,1,0),"")="",0,1)</f>
        <v>0</v>
      </c>
      <c r="CB59" s="13">
        <f t="shared" si="65"/>
        <v>0</v>
      </c>
      <c r="CD59" s="272"/>
      <c r="CE59" s="272"/>
      <c r="CF59" s="272"/>
      <c r="CG59" s="272"/>
    </row>
    <row r="60" spans="1:85" ht="17.100000000000001" customHeight="1" thickBot="1">
      <c r="A60" s="174"/>
      <c r="B60" s="174"/>
      <c r="C60" s="174"/>
      <c r="D60" s="154" t="s">
        <v>49</v>
      </c>
      <c r="E60" s="155"/>
      <c r="F60" s="155"/>
      <c r="G60" s="155"/>
      <c r="H60" s="155"/>
      <c r="I60" s="156"/>
      <c r="J60" s="174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274"/>
      <c r="BF60" s="51">
        <f t="shared" si="0"/>
        <v>1052</v>
      </c>
      <c r="BG60" s="54" t="str">
        <f>IFERROR(VLOOKUP(BF60,aggiornamenti!A:B,2,0),"")</f>
        <v/>
      </c>
      <c r="BH60" t="str">
        <f t="shared" si="56"/>
        <v/>
      </c>
      <c r="BI60" s="32" t="str">
        <f t="shared" si="55"/>
        <v/>
      </c>
      <c r="BJ60" s="32" t="str">
        <f t="shared" si="55"/>
        <v/>
      </c>
      <c r="BK60" s="32" t="str">
        <f t="shared" si="55"/>
        <v/>
      </c>
      <c r="BL60" s="32" t="str">
        <f t="shared" si="55"/>
        <v/>
      </c>
      <c r="BM60" s="32" t="str">
        <f t="shared" si="55"/>
        <v/>
      </c>
      <c r="BN60" s="31" t="b">
        <v>0</v>
      </c>
      <c r="BO60" s="7">
        <f t="shared" si="57"/>
        <v>0</v>
      </c>
      <c r="BP60" s="13"/>
      <c r="BQ60" s="13" t="str">
        <f t="shared" si="58"/>
        <v/>
      </c>
      <c r="BR60" s="13" t="str">
        <f t="shared" si="59"/>
        <v/>
      </c>
      <c r="BS60" s="13">
        <f t="shared" si="54"/>
        <v>0</v>
      </c>
      <c r="BT60" s="13" t="str">
        <f t="shared" si="60"/>
        <v/>
      </c>
      <c r="BU60" s="13" t="str">
        <f t="shared" si="61"/>
        <v/>
      </c>
      <c r="BV60" s="13" t="str">
        <f t="shared" si="62"/>
        <v/>
      </c>
      <c r="BW60" s="13" t="str">
        <f t="shared" si="50"/>
        <v/>
      </c>
      <c r="BX60" s="13" t="str">
        <f t="shared" si="63"/>
        <v/>
      </c>
      <c r="BY60" s="13" t="str">
        <f t="shared" si="64"/>
        <v/>
      </c>
      <c r="BZ60" s="13">
        <f>IF(IFERROR(VLOOKUP(BY60,BY$38:BY52,1,0),"")="",0,1)</f>
        <v>0</v>
      </c>
      <c r="CA60" s="13">
        <f>IF(IFERROR(VLOOKUP(BY60,BY$16:BY59,1,0),"")="",0,1)</f>
        <v>0</v>
      </c>
      <c r="CB60" s="13">
        <f t="shared" si="65"/>
        <v>0</v>
      </c>
      <c r="CD60" s="272"/>
      <c r="CE60" s="272"/>
      <c r="CF60" s="272"/>
      <c r="CG60" s="272"/>
    </row>
    <row r="61" spans="1:85" ht="17.100000000000001" customHeight="1">
      <c r="A61" s="174"/>
      <c r="B61" s="174"/>
      <c r="C61" s="174"/>
      <c r="D61" s="139"/>
      <c r="E61" s="120" t="s">
        <v>46</v>
      </c>
      <c r="F61" s="119" t="s">
        <v>4</v>
      </c>
      <c r="G61" s="177" t="s">
        <v>56</v>
      </c>
      <c r="H61" s="178"/>
      <c r="I61" s="121" t="s">
        <v>57</v>
      </c>
      <c r="J61" s="174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274"/>
      <c r="BF61" s="51">
        <f t="shared" si="0"/>
        <v>1053</v>
      </c>
      <c r="BG61" s="54" t="str">
        <f>IFERROR(VLOOKUP(BF61,aggiornamenti!A:B,2,0),"")</f>
        <v/>
      </c>
      <c r="BH61" t="str">
        <f t="shared" si="56"/>
        <v/>
      </c>
      <c r="BI61"/>
      <c r="BJ61"/>
      <c r="BK61"/>
      <c r="BL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D61" s="272"/>
      <c r="CE61" s="272"/>
      <c r="CF61" s="272"/>
      <c r="CG61" s="272"/>
    </row>
    <row r="62" spans="1:85" ht="17.100000000000001" customHeight="1">
      <c r="A62" s="174"/>
      <c r="B62" s="174"/>
      <c r="C62" s="174"/>
      <c r="D62" s="122"/>
      <c r="E62" s="126"/>
      <c r="F62" s="126"/>
      <c r="G62" s="179"/>
      <c r="H62" s="179"/>
      <c r="I62" s="145"/>
      <c r="J62" s="174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274"/>
      <c r="BF62" s="51">
        <f t="shared" si="0"/>
        <v>1054</v>
      </c>
      <c r="BG62" s="54" t="str">
        <f>IFERROR(VLOOKUP(BF62,aggiornamenti!A:B,2,0),"")</f>
        <v/>
      </c>
      <c r="BH62"/>
      <c r="BI62"/>
      <c r="BJ62"/>
      <c r="BK62"/>
      <c r="BL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D62" s="272"/>
      <c r="CE62" s="272"/>
      <c r="CF62" s="272"/>
      <c r="CG62" s="272"/>
    </row>
    <row r="63" spans="1:85" ht="17.100000000000001" customHeight="1">
      <c r="A63" s="174"/>
      <c r="B63" s="174"/>
      <c r="C63" s="174"/>
      <c r="D63" s="122"/>
      <c r="E63" s="126"/>
      <c r="F63" s="126"/>
      <c r="G63" s="179"/>
      <c r="H63" s="179"/>
      <c r="I63" s="146"/>
      <c r="J63" s="174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274"/>
      <c r="BF63" s="51">
        <f t="shared" si="0"/>
        <v>1055</v>
      </c>
      <c r="BG63" s="54" t="str">
        <f>IFERROR(VLOOKUP(BF63,aggiornamenti!A:B,2,0),"")</f>
        <v/>
      </c>
      <c r="BH63"/>
      <c r="BI63"/>
      <c r="BJ63"/>
      <c r="BK63"/>
      <c r="BL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D63" s="272"/>
      <c r="CE63" s="272"/>
      <c r="CF63" s="272"/>
      <c r="CG63" s="272"/>
    </row>
    <row r="64" spans="1:85" ht="17.100000000000001" customHeight="1">
      <c r="A64" s="174"/>
      <c r="B64" s="174"/>
      <c r="C64" s="174"/>
      <c r="D64" s="122"/>
      <c r="E64" s="126"/>
      <c r="F64" s="126"/>
      <c r="G64" s="180"/>
      <c r="H64" s="180"/>
      <c r="I64" s="147"/>
      <c r="J64" s="174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274"/>
      <c r="BF64" s="51">
        <f t="shared" si="0"/>
        <v>1056</v>
      </c>
      <c r="BG64" s="54" t="str">
        <f>IFERROR(VLOOKUP(BF64,aggiornamenti!A:B,2,0),"")</f>
        <v/>
      </c>
      <c r="BH64" s="124" t="str">
        <f>IF(BO64=1,"Addetto BLSD","")</f>
        <v/>
      </c>
      <c r="BI64" s="32" t="str">
        <f t="shared" ref="BI64:BJ67" si="66">IF(E62="","",E62)</f>
        <v/>
      </c>
      <c r="BJ64" s="32" t="str">
        <f t="shared" si="66"/>
        <v/>
      </c>
      <c r="BL64" s="32" t="str">
        <f>IF(G62="","",G62)</f>
        <v/>
      </c>
      <c r="BM64" s="125" t="str">
        <f>IF(I62="","",I62)</f>
        <v/>
      </c>
      <c r="BN64" s="140" t="b">
        <v>0</v>
      </c>
      <c r="BO64" s="7">
        <f>IF(BN64=FALSE,0,1)</f>
        <v>0</v>
      </c>
      <c r="BP64" s="13" t="str">
        <f>IF($BO64=1,IF(C56="",K58,C56),"")</f>
        <v/>
      </c>
      <c r="BQ64" s="13" t="str">
        <f>IF($BO64=1,BI64&amp;" "&amp;BJ64,"")</f>
        <v/>
      </c>
      <c r="BR64" s="13" t="str">
        <f>IF($BO64=1,BJ64,"")</f>
        <v/>
      </c>
      <c r="BS64"/>
      <c r="BT64"/>
      <c r="BU64"/>
      <c r="BV64"/>
      <c r="BW64"/>
      <c r="BX64"/>
      <c r="BY64"/>
      <c r="BZ64"/>
      <c r="CA64"/>
      <c r="CB64"/>
      <c r="CD64" s="272"/>
      <c r="CE64" s="272"/>
      <c r="CF64" s="272"/>
      <c r="CG64" s="272"/>
    </row>
    <row r="65" spans="1:119" ht="17.100000000000001" customHeight="1" thickBot="1">
      <c r="A65" s="174"/>
      <c r="B65" s="174"/>
      <c r="C65" s="174"/>
      <c r="D65" s="123"/>
      <c r="E65" s="127"/>
      <c r="F65" s="127"/>
      <c r="G65" s="181"/>
      <c r="H65" s="181"/>
      <c r="I65" s="148"/>
      <c r="J65" s="174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274"/>
      <c r="BF65" s="51">
        <f t="shared" si="0"/>
        <v>1057</v>
      </c>
      <c r="BG65" s="54" t="str">
        <f>IFERROR(VLOOKUP(BF65,aggiornamenti!A:B,2,0),"")</f>
        <v/>
      </c>
      <c r="BH65" s="124" t="str">
        <f t="shared" ref="BH65:BH67" si="67">IF(BO65=1,"Addetto BLSD","")</f>
        <v/>
      </c>
      <c r="BI65" s="32" t="str">
        <f t="shared" si="66"/>
        <v/>
      </c>
      <c r="BJ65" s="32" t="str">
        <f t="shared" si="66"/>
        <v/>
      </c>
      <c r="BK65" s="32" t="str">
        <f>IF(G63="","",G63)</f>
        <v/>
      </c>
      <c r="BL65" s="32" t="str">
        <f>IF(G63="","",G63)</f>
        <v/>
      </c>
      <c r="BM65" s="32" t="str">
        <f>IF(I63="","",I63)</f>
        <v/>
      </c>
      <c r="BN65" s="140" t="b">
        <v>0</v>
      </c>
      <c r="BO65" s="7">
        <f t="shared" ref="BO65:BO67" si="68">IF(BN65=FALSE,0,1)</f>
        <v>0</v>
      </c>
      <c r="BP65" s="13" t="str">
        <f>IF($BO65=1,IF(C57="",K59,C57),"")</f>
        <v/>
      </c>
      <c r="BQ65" s="13" t="str">
        <f>IF($BO65=1,BI65&amp;" "&amp;BJ65,"")</f>
        <v/>
      </c>
      <c r="BR65" s="13" t="str">
        <f>IF($BO65=1,BJ65,"")</f>
        <v/>
      </c>
      <c r="BS65"/>
      <c r="BT65"/>
      <c r="BU65"/>
      <c r="BV65"/>
      <c r="BW65"/>
      <c r="BX65"/>
      <c r="BY65"/>
      <c r="BZ65"/>
      <c r="CA65"/>
      <c r="CB65"/>
      <c r="CD65" s="272"/>
      <c r="CE65" s="272"/>
      <c r="CF65" s="272"/>
      <c r="CG65" s="272"/>
    </row>
    <row r="66" spans="1:119" ht="17.100000000000001" customHeight="1">
      <c r="A66" s="174"/>
      <c r="B66" s="174"/>
      <c r="C66" s="174"/>
      <c r="D66" s="174"/>
      <c r="E66" s="174"/>
      <c r="F66" s="174"/>
      <c r="G66" s="174"/>
      <c r="H66" s="174"/>
      <c r="I66" s="174"/>
      <c r="J66" s="174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274"/>
      <c r="BF66" s="51">
        <f t="shared" si="0"/>
        <v>1058</v>
      </c>
      <c r="BG66" s="54" t="str">
        <f>IFERROR(VLOOKUP(BF66,aggiornamenti!A:B,2,0),"")</f>
        <v/>
      </c>
      <c r="BH66" s="124" t="str">
        <f t="shared" si="67"/>
        <v/>
      </c>
      <c r="BI66" s="32" t="str">
        <f t="shared" si="66"/>
        <v/>
      </c>
      <c r="BJ66" s="32" t="str">
        <f t="shared" si="66"/>
        <v/>
      </c>
      <c r="BK66" s="32" t="str">
        <f>IF(G64="","",G64)</f>
        <v/>
      </c>
      <c r="BL66" s="32" t="str">
        <f>IF(G64="","",G64)</f>
        <v/>
      </c>
      <c r="BM66" s="32" t="str">
        <f>IF(I64="","",I64)</f>
        <v/>
      </c>
      <c r="BN66" s="140" t="b">
        <v>0</v>
      </c>
      <c r="BO66" s="7">
        <f t="shared" si="68"/>
        <v>0</v>
      </c>
      <c r="BP66" s="13" t="str">
        <f>IF($BO66=1,IF(C61="",K60,C61),"")</f>
        <v/>
      </c>
      <c r="BQ66" s="13" t="str">
        <f>IF($BO66=1,BI66&amp;" "&amp;BJ66,"")</f>
        <v/>
      </c>
      <c r="BR66" s="13" t="str">
        <f>IF($BO66=1,BJ66,"")</f>
        <v/>
      </c>
      <c r="BS66"/>
      <c r="BT66"/>
      <c r="BU66"/>
      <c r="BV66"/>
      <c r="BW66"/>
      <c r="BX66"/>
      <c r="BY66"/>
      <c r="BZ66"/>
      <c r="CA66"/>
      <c r="CB66"/>
      <c r="CD66" s="272"/>
      <c r="CE66" s="272"/>
      <c r="CF66" s="272"/>
      <c r="CG66" s="272"/>
    </row>
    <row r="67" spans="1:119" ht="17.100000000000001" customHeight="1">
      <c r="A67" s="174"/>
      <c r="B67" s="174"/>
      <c r="C67" s="174"/>
      <c r="D67" s="174"/>
      <c r="E67" s="174"/>
      <c r="F67" s="174"/>
      <c r="G67" s="174"/>
      <c r="H67" s="174"/>
      <c r="I67" s="174"/>
      <c r="J67" s="174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274"/>
      <c r="BF67" s="51">
        <f t="shared" si="0"/>
        <v>1059</v>
      </c>
      <c r="BG67" s="54" t="str">
        <f>IFERROR(VLOOKUP(BF67,aggiornamenti!A:B,2,0),"")</f>
        <v/>
      </c>
      <c r="BH67" s="124" t="str">
        <f t="shared" si="67"/>
        <v/>
      </c>
      <c r="BI67" s="32" t="str">
        <f t="shared" si="66"/>
        <v/>
      </c>
      <c r="BJ67" s="32" t="str">
        <f t="shared" si="66"/>
        <v/>
      </c>
      <c r="BK67" s="32" t="str">
        <f>IF(G65="","",G65)</f>
        <v/>
      </c>
      <c r="BL67" s="32" t="str">
        <f>IF(G65="","",G65)</f>
        <v/>
      </c>
      <c r="BM67" s="32" t="str">
        <f>IF(I65="","",I65)</f>
        <v/>
      </c>
      <c r="BN67" s="140" t="b">
        <v>0</v>
      </c>
      <c r="BO67" s="7">
        <f t="shared" si="68"/>
        <v>0</v>
      </c>
      <c r="BP67" s="13" t="str">
        <f>IF($BO67=1,IF(C62="",K61,C62),"")</f>
        <v/>
      </c>
      <c r="BQ67" s="13" t="str">
        <f>IF($BO67=1,BI67&amp;" "&amp;BJ67,"")</f>
        <v/>
      </c>
      <c r="BR67" s="13" t="str">
        <f>IF($BO67=1,BJ67,"")</f>
        <v/>
      </c>
      <c r="BS67"/>
      <c r="BT67"/>
      <c r="BU67"/>
      <c r="BV67"/>
      <c r="BW67"/>
      <c r="BX67"/>
      <c r="BY67"/>
      <c r="BZ67"/>
      <c r="CA67"/>
      <c r="CB67"/>
      <c r="CD67" s="272"/>
      <c r="CE67" s="272"/>
      <c r="CF67" s="272"/>
      <c r="CG67" s="272"/>
    </row>
    <row r="68" spans="1:119" ht="17.100000000000001" customHeight="1">
      <c r="A68" s="174"/>
      <c r="B68" s="174"/>
      <c r="C68" s="174"/>
      <c r="D68" s="174"/>
      <c r="E68" s="174"/>
      <c r="F68" s="174"/>
      <c r="G68" s="174"/>
      <c r="H68" s="174"/>
      <c r="I68" s="174"/>
      <c r="J68" s="174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274"/>
      <c r="BF68" s="51">
        <f t="shared" si="0"/>
        <v>1060</v>
      </c>
      <c r="BG68" s="54" t="str">
        <f>IFERROR(VLOOKUP(BF68,aggiornamenti!A:B,2,0),"")</f>
        <v/>
      </c>
      <c r="BH68"/>
      <c r="BI68"/>
      <c r="BJ68"/>
      <c r="BK68"/>
      <c r="BL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D68" s="272"/>
      <c r="CE68" s="272"/>
      <c r="CF68" s="272"/>
      <c r="CG68" s="272"/>
    </row>
    <row r="69" spans="1:119" ht="17.100000000000001" customHeight="1">
      <c r="A69" s="174"/>
      <c r="B69" s="174"/>
      <c r="C69" s="174"/>
      <c r="D69" s="174"/>
      <c r="E69" s="174"/>
      <c r="F69" s="174"/>
      <c r="G69" s="174"/>
      <c r="H69" s="174"/>
      <c r="I69" s="174"/>
      <c r="J69" s="174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274"/>
      <c r="BF69" s="51">
        <f t="shared" si="0"/>
        <v>1061</v>
      </c>
      <c r="BG69" s="54" t="str">
        <f>IFERROR(VLOOKUP(BF69,aggiornamenti!A:B,2,0),"")</f>
        <v/>
      </c>
      <c r="BH69"/>
      <c r="BI69"/>
      <c r="BJ69"/>
      <c r="BK69"/>
      <c r="BL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D69" s="272"/>
      <c r="CE69" s="272"/>
      <c r="CF69" s="272"/>
      <c r="CG69" s="272"/>
    </row>
    <row r="70" spans="1:119" s="5" customFormat="1" ht="15.75" customHeight="1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/>
      <c r="AZ70" s="265"/>
      <c r="BA70" s="265"/>
      <c r="BB70" s="265"/>
      <c r="BC70" s="265"/>
      <c r="BD70" s="265"/>
      <c r="BE70" s="265"/>
      <c r="BF70" s="50"/>
      <c r="BG70" s="52"/>
      <c r="BH70" s="52"/>
      <c r="BI70" s="52"/>
      <c r="BJ70" s="52"/>
      <c r="BK70" s="52"/>
      <c r="BL70" s="52"/>
      <c r="BM70" s="52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D70" s="272"/>
      <c r="CE70" s="272"/>
      <c r="CF70" s="272"/>
      <c r="CG70" s="272"/>
      <c r="DC70"/>
      <c r="DD70"/>
      <c r="DE70"/>
      <c r="DF70"/>
      <c r="DG70"/>
      <c r="DH70"/>
      <c r="DI70"/>
      <c r="DJ70"/>
      <c r="DK70"/>
      <c r="DL70"/>
      <c r="DM70"/>
      <c r="DN70"/>
      <c r="DO70"/>
    </row>
    <row r="71" spans="1:119" s="5" customFormat="1" ht="15.75" customHeight="1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  <c r="AO71" s="265"/>
      <c r="AP71" s="265"/>
      <c r="AQ71" s="265"/>
      <c r="AR71" s="265"/>
      <c r="AS71" s="265"/>
      <c r="AT71" s="265"/>
      <c r="AU71" s="265"/>
      <c r="AV71" s="265"/>
      <c r="AW71" s="265"/>
      <c r="AX71" s="265"/>
      <c r="AY71" s="265"/>
      <c r="AZ71" s="265"/>
      <c r="BA71" s="265"/>
      <c r="BB71" s="265"/>
      <c r="BC71" s="265"/>
      <c r="BD71" s="265"/>
      <c r="BE71" s="265"/>
      <c r="BF71" s="50"/>
      <c r="BG71" s="52"/>
      <c r="BH71" s="52"/>
      <c r="BI71" s="52"/>
      <c r="BJ71" s="52"/>
      <c r="BK71" s="52"/>
      <c r="BL71" s="52"/>
      <c r="BM71" s="52"/>
      <c r="CD71" s="272"/>
      <c r="CE71" s="272"/>
      <c r="CF71" s="272"/>
      <c r="CG71" s="272"/>
      <c r="DC71"/>
      <c r="DD71"/>
      <c r="DE71"/>
      <c r="DF71"/>
      <c r="DG71"/>
      <c r="DH71"/>
      <c r="DI71"/>
      <c r="DJ71"/>
      <c r="DK71"/>
      <c r="DL71"/>
      <c r="DM71"/>
      <c r="DN71"/>
      <c r="DO71"/>
    </row>
    <row r="72" spans="1:119" customFormat="1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65"/>
      <c r="AK72" s="265"/>
      <c r="AL72" s="265"/>
      <c r="AM72" s="265"/>
      <c r="AN72" s="265"/>
      <c r="AO72" s="265"/>
      <c r="AP72" s="265"/>
      <c r="AQ72" s="265"/>
      <c r="AR72" s="265"/>
      <c r="AS72" s="265"/>
      <c r="AT72" s="265"/>
      <c r="AU72" s="265"/>
      <c r="AV72" s="265"/>
      <c r="AW72" s="265"/>
      <c r="AX72" s="265"/>
      <c r="AY72" s="265"/>
      <c r="AZ72" s="265"/>
      <c r="BA72" s="265"/>
      <c r="BB72" s="265"/>
      <c r="BC72" s="265"/>
      <c r="BD72" s="265"/>
      <c r="BE72" s="265"/>
      <c r="CD72" s="272"/>
      <c r="CE72" s="272"/>
      <c r="CF72" s="272"/>
      <c r="CG72" s="272"/>
    </row>
    <row r="73" spans="1:119" customFormat="1" ht="15.75" customHeight="1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  <c r="AR73" s="265"/>
      <c r="AS73" s="265"/>
      <c r="AT73" s="265"/>
      <c r="AU73" s="265"/>
      <c r="AV73" s="265"/>
      <c r="AW73" s="265"/>
      <c r="AX73" s="265"/>
      <c r="AY73" s="265"/>
      <c r="AZ73" s="265"/>
      <c r="BA73" s="265"/>
      <c r="BB73" s="265"/>
      <c r="BC73" s="265"/>
      <c r="BD73" s="265"/>
      <c r="BE73" s="265"/>
      <c r="CD73" s="272"/>
      <c r="CE73" s="272"/>
      <c r="CF73" s="272"/>
      <c r="CG73" s="272"/>
    </row>
    <row r="74" spans="1:119" customFormat="1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65"/>
      <c r="AR74" s="265"/>
      <c r="AS74" s="265"/>
      <c r="AT74" s="265"/>
      <c r="AU74" s="265"/>
      <c r="AV74" s="265"/>
      <c r="AW74" s="265"/>
      <c r="AX74" s="265"/>
      <c r="AY74" s="265"/>
      <c r="AZ74" s="265"/>
      <c r="BA74" s="265"/>
      <c r="BB74" s="265"/>
      <c r="BC74" s="265"/>
      <c r="BD74" s="265"/>
      <c r="BE74" s="265"/>
      <c r="CD74" s="272"/>
      <c r="CE74" s="272"/>
      <c r="CF74" s="272"/>
      <c r="CG74" s="272"/>
    </row>
    <row r="75" spans="1:119" customFormat="1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5"/>
      <c r="AM75" s="265"/>
      <c r="AN75" s="265"/>
      <c r="AO75" s="265"/>
      <c r="AP75" s="265"/>
      <c r="AQ75" s="265"/>
      <c r="AR75" s="265"/>
      <c r="AS75" s="265"/>
      <c r="AT75" s="265"/>
      <c r="AU75" s="265"/>
      <c r="AV75" s="265"/>
      <c r="AW75" s="265"/>
      <c r="AX75" s="265"/>
      <c r="AY75" s="265"/>
      <c r="AZ75" s="265"/>
      <c r="BA75" s="265"/>
      <c r="BB75" s="265"/>
      <c r="BC75" s="265"/>
      <c r="BD75" s="265"/>
      <c r="BE75" s="265"/>
      <c r="CD75" s="272"/>
      <c r="CE75" s="272"/>
      <c r="CF75" s="272"/>
      <c r="CG75" s="272"/>
    </row>
    <row r="76" spans="1:119" customFormat="1">
      <c r="A76" s="265"/>
      <c r="B76" s="265"/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B76" s="265"/>
      <c r="BC76" s="265"/>
      <c r="BD76" s="265"/>
      <c r="BE76" s="265"/>
      <c r="CD76" s="272"/>
      <c r="CE76" s="272"/>
      <c r="CF76" s="272"/>
      <c r="CG76" s="272"/>
    </row>
    <row r="77" spans="1:119" customForma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65"/>
      <c r="AR77" s="265"/>
      <c r="AS77" s="265"/>
      <c r="AT77" s="265"/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CD77" s="272"/>
      <c r="CE77" s="272"/>
      <c r="CF77" s="272"/>
      <c r="CG77" s="272"/>
    </row>
    <row r="78" spans="1:119" customFormat="1" ht="16.5" customHeight="1"/>
    <row r="79" spans="1:119" customFormat="1" ht="15.75" customHeight="1"/>
    <row r="80" spans="1:119" customFormat="1" ht="15.75" customHeight="1"/>
    <row r="81" spans="2:9" customFormat="1"/>
    <row r="82" spans="2:9" customFormat="1"/>
    <row r="83" spans="2:9" customFormat="1"/>
    <row r="84" spans="2:9" customFormat="1"/>
    <row r="85" spans="2:9" customFormat="1"/>
    <row r="86" spans="2:9" customFormat="1"/>
    <row r="87" spans="2:9" customFormat="1">
      <c r="B87" s="5"/>
      <c r="C87" s="7"/>
      <c r="D87" s="7"/>
      <c r="E87" s="7"/>
      <c r="F87" s="7"/>
      <c r="G87" s="7"/>
      <c r="H87" s="7"/>
      <c r="I87" s="7"/>
    </row>
    <row r="88" spans="2:9" customFormat="1">
      <c r="B88" s="5"/>
      <c r="C88" s="7"/>
      <c r="D88" s="7"/>
      <c r="E88" s="7"/>
      <c r="F88" s="7"/>
      <c r="G88" s="7"/>
      <c r="H88" s="7"/>
      <c r="I88" s="7"/>
    </row>
    <row r="89" spans="2:9" customFormat="1">
      <c r="B89" s="5"/>
      <c r="C89" s="7"/>
      <c r="D89" s="7"/>
      <c r="E89" s="7"/>
      <c r="F89" s="7"/>
      <c r="G89" s="7"/>
      <c r="H89" s="7"/>
      <c r="I89" s="7"/>
    </row>
    <row r="90" spans="2:9" customFormat="1">
      <c r="B90" s="5"/>
      <c r="C90" s="7"/>
      <c r="D90" s="7"/>
      <c r="E90" s="7"/>
      <c r="F90" s="7"/>
      <c r="G90" s="7"/>
      <c r="H90" s="7"/>
      <c r="I90" s="7"/>
    </row>
    <row r="91" spans="2:9" customFormat="1">
      <c r="B91" s="5"/>
      <c r="C91" s="7"/>
      <c r="D91" s="7"/>
      <c r="E91" s="7"/>
      <c r="F91" s="7"/>
      <c r="G91" s="7"/>
      <c r="H91" s="7"/>
      <c r="I91" s="7"/>
    </row>
    <row r="92" spans="2:9" customFormat="1">
      <c r="B92" s="5"/>
      <c r="C92" s="7"/>
      <c r="D92" s="7"/>
      <c r="E92" s="7"/>
      <c r="F92" s="7"/>
      <c r="G92" s="7"/>
      <c r="H92" s="7"/>
      <c r="I92" s="7"/>
    </row>
    <row r="93" spans="2:9" customFormat="1">
      <c r="B93" s="5"/>
      <c r="C93" s="7"/>
      <c r="D93" s="7"/>
      <c r="E93" s="7"/>
      <c r="F93" s="7"/>
      <c r="G93" s="7"/>
      <c r="H93" s="7"/>
      <c r="I93" s="7"/>
    </row>
    <row r="94" spans="2:9" customFormat="1">
      <c r="B94" s="5"/>
      <c r="C94" s="7"/>
      <c r="D94" s="7"/>
      <c r="E94" s="7"/>
      <c r="F94" s="7"/>
      <c r="G94" s="7"/>
      <c r="H94" s="7"/>
      <c r="I94" s="7"/>
    </row>
    <row r="95" spans="2:9" customFormat="1">
      <c r="B95" s="5"/>
      <c r="C95" s="7"/>
      <c r="D95" s="7"/>
      <c r="E95" s="7"/>
      <c r="F95" s="7"/>
      <c r="G95" s="7"/>
      <c r="H95" s="7"/>
      <c r="I95" s="7"/>
    </row>
    <row r="96" spans="2:9" customFormat="1"/>
    <row r="97" spans="4:12" customFormat="1"/>
    <row r="98" spans="4:12" customFormat="1"/>
    <row r="99" spans="4:12" customFormat="1"/>
    <row r="100" spans="4:12" customFormat="1"/>
    <row r="101" spans="4:12" customFormat="1">
      <c r="D101" s="7"/>
      <c r="E101" s="7"/>
      <c r="F101" s="7"/>
      <c r="G101" s="7"/>
      <c r="H101" s="7"/>
      <c r="I101" s="7"/>
    </row>
    <row r="102" spans="4:12" customFormat="1">
      <c r="D102" s="7"/>
      <c r="E102" s="7"/>
      <c r="F102" s="7"/>
      <c r="G102" s="7"/>
      <c r="H102" s="7"/>
      <c r="I102" s="7"/>
    </row>
    <row r="103" spans="4:12" customFormat="1">
      <c r="D103" s="7"/>
      <c r="E103" s="7"/>
      <c r="F103" s="7"/>
      <c r="G103" s="7"/>
      <c r="H103" s="7"/>
      <c r="I103" s="7"/>
    </row>
    <row r="104" spans="4:12" customFormat="1">
      <c r="D104" s="7"/>
      <c r="E104" s="7"/>
      <c r="F104" s="7"/>
      <c r="G104" s="7"/>
      <c r="H104" s="7"/>
      <c r="I104" s="7"/>
    </row>
    <row r="105" spans="4:12" customFormat="1">
      <c r="D105" s="7"/>
      <c r="E105" s="7"/>
      <c r="F105" s="7"/>
      <c r="G105" s="7"/>
      <c r="H105" s="7"/>
      <c r="I105" s="7"/>
    </row>
    <row r="106" spans="4:12" customFormat="1">
      <c r="D106" s="7"/>
      <c r="E106" s="7"/>
      <c r="F106" s="7"/>
      <c r="G106" s="7"/>
      <c r="H106" s="7"/>
      <c r="I106" s="7"/>
    </row>
    <row r="107" spans="4:12" customFormat="1"/>
    <row r="108" spans="4:12" customFormat="1"/>
    <row r="109" spans="4:12" customFormat="1">
      <c r="E109" s="7"/>
      <c r="F109" s="7"/>
      <c r="G109" s="7"/>
      <c r="H109" s="7"/>
      <c r="I109" s="7"/>
      <c r="J109" s="4"/>
      <c r="K109" s="8"/>
      <c r="L109" s="8"/>
    </row>
    <row r="110" spans="4:12" customFormat="1">
      <c r="D110" s="7"/>
      <c r="E110" s="7"/>
      <c r="F110" s="7"/>
      <c r="G110" s="7"/>
      <c r="H110" s="7"/>
      <c r="I110" s="7"/>
      <c r="J110" s="4"/>
      <c r="K110" s="8"/>
      <c r="L110" s="8"/>
    </row>
    <row r="111" spans="4:12" customFormat="1">
      <c r="D111" s="7"/>
      <c r="E111" s="7"/>
      <c r="F111" s="7"/>
      <c r="G111" s="7"/>
      <c r="H111" s="7"/>
      <c r="I111" s="7"/>
      <c r="J111" s="4"/>
      <c r="K111" s="8"/>
      <c r="L111" s="8"/>
    </row>
    <row r="112" spans="4:12" customFormat="1">
      <c r="D112" s="7"/>
      <c r="E112" s="7"/>
      <c r="F112" s="7"/>
      <c r="G112" s="7"/>
      <c r="H112" s="7"/>
      <c r="I112" s="7"/>
      <c r="J112" s="4"/>
      <c r="K112" s="8"/>
      <c r="L112" s="8"/>
    </row>
    <row r="113" spans="4:9" customFormat="1">
      <c r="D113" s="7"/>
      <c r="E113" s="7"/>
      <c r="F113" s="7"/>
      <c r="G113" s="7"/>
      <c r="H113" s="7"/>
      <c r="I113" s="7"/>
    </row>
    <row r="114" spans="4:9" customFormat="1">
      <c r="D114" s="7"/>
      <c r="E114" s="7"/>
      <c r="F114" s="7"/>
      <c r="G114" s="7"/>
      <c r="H114" s="7"/>
      <c r="I114" s="7"/>
    </row>
    <row r="115" spans="4:9" customFormat="1">
      <c r="D115" s="7"/>
      <c r="E115" s="7"/>
      <c r="F115" s="7"/>
      <c r="G115" s="7"/>
      <c r="H115" s="7"/>
      <c r="I115" s="7"/>
    </row>
    <row r="116" spans="4:9" customFormat="1">
      <c r="D116" s="7"/>
      <c r="E116" s="7"/>
      <c r="F116" s="7"/>
      <c r="G116" s="7"/>
      <c r="H116" s="7"/>
      <c r="I116" s="7"/>
    </row>
    <row r="117" spans="4:9" customFormat="1">
      <c r="D117" s="7"/>
      <c r="E117" s="7"/>
      <c r="F117" s="7"/>
      <c r="G117" s="7"/>
      <c r="H117" s="7"/>
      <c r="I117" s="7"/>
    </row>
    <row r="118" spans="4:9" customFormat="1">
      <c r="D118" s="7"/>
      <c r="E118" s="7"/>
      <c r="F118" s="7"/>
      <c r="G118" s="7"/>
      <c r="H118" s="7"/>
      <c r="I118" s="7"/>
    </row>
    <row r="119" spans="4:9" customFormat="1">
      <c r="D119" s="7"/>
      <c r="E119" s="7"/>
      <c r="F119" s="7"/>
      <c r="G119" s="7"/>
      <c r="H119" s="7"/>
      <c r="I119" s="7"/>
    </row>
    <row r="120" spans="4:9" customFormat="1">
      <c r="D120" s="7"/>
      <c r="E120" s="7"/>
      <c r="F120" s="7"/>
      <c r="G120" s="7"/>
      <c r="H120" s="7"/>
      <c r="I120" s="7"/>
    </row>
    <row r="121" spans="4:9" customFormat="1"/>
    <row r="122" spans="4:9" customFormat="1"/>
    <row r="123" spans="4:9" customFormat="1"/>
    <row r="124" spans="4:9" customFormat="1"/>
    <row r="125" spans="4:9" customFormat="1"/>
    <row r="126" spans="4:9" customFormat="1"/>
    <row r="127" spans="4:9" customFormat="1"/>
    <row r="128" spans="4:9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3:119" customFormat="1"/>
    <row r="162" spans="3:119" customFormat="1"/>
    <row r="163" spans="3:119" customFormat="1"/>
    <row r="164" spans="3:119" customFormat="1"/>
    <row r="165" spans="3:119" customFormat="1"/>
    <row r="166" spans="3:119" customFormat="1"/>
    <row r="167" spans="3:119" customFormat="1"/>
    <row r="168" spans="3:119" s="5" customFormat="1">
      <c r="C168" s="7"/>
      <c r="D168" s="7"/>
      <c r="E168" s="7"/>
      <c r="F168" s="7"/>
      <c r="G168" s="7"/>
      <c r="H168" s="7"/>
      <c r="I168" s="7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 s="8"/>
      <c r="BB168" s="8"/>
      <c r="BC168" s="8"/>
      <c r="BD168" s="8"/>
      <c r="BE168" s="8"/>
      <c r="BF168" s="50"/>
      <c r="BG168" s="52"/>
      <c r="BH168" s="8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</row>
    <row r="169" spans="3:119" s="5" customFormat="1">
      <c r="C169" s="7"/>
      <c r="D169" s="7"/>
      <c r="E169" s="7"/>
      <c r="F169" s="7"/>
      <c r="G169" s="7"/>
      <c r="H169" s="7"/>
      <c r="I169" s="7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 s="8"/>
      <c r="BB169" s="8"/>
      <c r="BC169" s="8"/>
      <c r="BD169" s="8"/>
      <c r="BE169" s="8"/>
      <c r="BF169" s="50"/>
      <c r="BG169" s="52"/>
      <c r="BH169" s="8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</row>
    <row r="170" spans="3:119" s="5" customFormat="1">
      <c r="C170" s="7"/>
      <c r="D170" s="7"/>
      <c r="E170" s="7"/>
      <c r="F170" s="7"/>
      <c r="G170" s="7"/>
      <c r="H170" s="7"/>
      <c r="I170" s="7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8"/>
      <c r="BB170" s="8"/>
      <c r="BC170" s="8"/>
      <c r="BD170" s="8"/>
      <c r="BE170" s="8"/>
      <c r="BF170" s="50"/>
      <c r="BG170" s="52"/>
      <c r="BH170" s="8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</row>
    <row r="171" spans="3:119" s="5" customFormat="1">
      <c r="C171" s="7"/>
      <c r="D171" s="7"/>
      <c r="E171" s="7"/>
      <c r="F171" s="7"/>
      <c r="G171" s="7"/>
      <c r="H171" s="7"/>
      <c r="I171" s="7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 s="8"/>
      <c r="BB171" s="8"/>
      <c r="BC171" s="8"/>
      <c r="BD171" s="8"/>
      <c r="BE171" s="8"/>
      <c r="BF171" s="50"/>
      <c r="BG171" s="52"/>
      <c r="BH171" s="8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</row>
    <row r="172" spans="3:119" s="5" customFormat="1">
      <c r="C172" s="7"/>
      <c r="D172" s="7"/>
      <c r="E172" s="7"/>
      <c r="F172" s="7"/>
      <c r="G172" s="7"/>
      <c r="H172" s="7"/>
      <c r="I172" s="7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 s="8"/>
      <c r="BB172" s="8"/>
      <c r="BC172" s="8"/>
      <c r="BD172" s="8"/>
      <c r="BE172" s="8"/>
      <c r="BF172" s="50"/>
      <c r="BG172" s="52"/>
      <c r="BH172" s="8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</row>
    <row r="173" spans="3:119" s="5" customFormat="1">
      <c r="C173" s="7"/>
      <c r="D173" s="7"/>
      <c r="E173" s="7"/>
      <c r="F173" s="7"/>
      <c r="G173" s="7"/>
      <c r="H173" s="7"/>
      <c r="I173" s="7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8"/>
      <c r="BB173" s="8"/>
      <c r="BC173" s="8"/>
      <c r="BD173" s="8"/>
      <c r="BE173" s="8"/>
      <c r="BF173" s="50"/>
      <c r="BG173" s="52"/>
      <c r="BH173" s="8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</row>
    <row r="174" spans="3:119" s="5" customFormat="1">
      <c r="C174" s="7"/>
      <c r="D174" s="7"/>
      <c r="E174" s="7"/>
      <c r="F174" s="7"/>
      <c r="G174" s="7"/>
      <c r="H174" s="7"/>
      <c r="I174" s="7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 s="8"/>
      <c r="BB174" s="8"/>
      <c r="BC174" s="8"/>
      <c r="BD174" s="8"/>
      <c r="BE174" s="8"/>
      <c r="BF174" s="50"/>
      <c r="BG174" s="52"/>
      <c r="BH174" s="8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</row>
    <row r="175" spans="3:119" s="5" customFormat="1">
      <c r="C175" s="7"/>
      <c r="D175" s="7"/>
      <c r="E175" s="7"/>
      <c r="F175" s="7"/>
      <c r="G175" s="7"/>
      <c r="H175" s="7"/>
      <c r="I175" s="7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 s="8"/>
      <c r="BB175" s="8"/>
      <c r="BC175" s="8"/>
      <c r="BD175" s="8"/>
      <c r="BE175" s="8"/>
      <c r="BF175" s="50"/>
      <c r="BG175" s="52"/>
      <c r="BH175" s="8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</row>
    <row r="176" spans="3:119" s="5" customFormat="1">
      <c r="C176" s="7"/>
      <c r="D176" s="7"/>
      <c r="E176" s="7"/>
      <c r="F176" s="7"/>
      <c r="G176" s="7"/>
      <c r="H176" s="7"/>
      <c r="I176" s="7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 s="8"/>
      <c r="BB176" s="8"/>
      <c r="BC176" s="8"/>
      <c r="BD176" s="8"/>
      <c r="BE176" s="8"/>
      <c r="BF176" s="50"/>
      <c r="BG176" s="52"/>
      <c r="BH176" s="8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</row>
    <row r="177" spans="3:119" s="5" customFormat="1">
      <c r="C177" s="7"/>
      <c r="D177" s="7"/>
      <c r="E177" s="7"/>
      <c r="F177" s="7"/>
      <c r="G177" s="7"/>
      <c r="H177" s="7"/>
      <c r="I177" s="7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 s="8"/>
      <c r="BB177" s="8"/>
      <c r="BC177" s="8"/>
      <c r="BD177" s="8"/>
      <c r="BE177" s="8"/>
      <c r="BF177" s="50"/>
      <c r="BG177" s="52"/>
      <c r="BH177" s="8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</row>
    <row r="178" spans="3:119" s="5" customFormat="1">
      <c r="C178" s="7"/>
      <c r="D178" s="7"/>
      <c r="E178" s="7"/>
      <c r="F178" s="7"/>
      <c r="G178" s="7"/>
      <c r="H178" s="7"/>
      <c r="I178" s="7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 s="8"/>
      <c r="BB178" s="8"/>
      <c r="BC178" s="8"/>
      <c r="BD178" s="8"/>
      <c r="BE178" s="8"/>
      <c r="BF178" s="50"/>
      <c r="BG178" s="52"/>
      <c r="BH178" s="8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</row>
    <row r="179" spans="3:119" s="5" customFormat="1">
      <c r="C179" s="7"/>
      <c r="D179" s="7"/>
      <c r="E179" s="7"/>
      <c r="F179" s="7"/>
      <c r="G179" s="7"/>
      <c r="H179" s="7"/>
      <c r="I179" s="7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 s="8"/>
      <c r="BB179" s="8"/>
      <c r="BC179" s="8"/>
      <c r="BD179" s="8"/>
      <c r="BE179" s="8"/>
      <c r="BF179" s="50"/>
      <c r="BG179" s="52"/>
      <c r="BH179" s="8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</row>
    <row r="180" spans="3:119" s="5" customFormat="1">
      <c r="C180" s="7"/>
      <c r="D180" s="7"/>
      <c r="E180" s="7"/>
      <c r="F180" s="7"/>
      <c r="G180" s="7"/>
      <c r="H180" s="7"/>
      <c r="I180" s="7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 s="8"/>
      <c r="BB180" s="8"/>
      <c r="BC180" s="8"/>
      <c r="BD180" s="8"/>
      <c r="BE180" s="8"/>
      <c r="BF180" s="50"/>
      <c r="BG180" s="52"/>
      <c r="BH180" s="8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</row>
    <row r="181" spans="3:119" s="5" customFormat="1">
      <c r="C181" s="7"/>
      <c r="D181" s="7"/>
      <c r="E181" s="7"/>
      <c r="F181" s="7"/>
      <c r="G181" s="7"/>
      <c r="H181" s="7"/>
      <c r="I181" s="7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 s="8"/>
      <c r="BB181" s="8"/>
      <c r="BC181" s="8"/>
      <c r="BD181" s="8"/>
      <c r="BE181" s="8"/>
      <c r="BF181" s="50"/>
      <c r="BG181" s="52"/>
      <c r="BH181" s="8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</row>
    <row r="182" spans="3:119" s="5" customFormat="1">
      <c r="C182" s="7"/>
      <c r="D182" s="7"/>
      <c r="E182" s="7"/>
      <c r="F182" s="7"/>
      <c r="G182" s="7"/>
      <c r="H182" s="7"/>
      <c r="I182" s="7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 s="8"/>
      <c r="BB182" s="8"/>
      <c r="BC182" s="8"/>
      <c r="BD182" s="8"/>
      <c r="BE182" s="8"/>
      <c r="BF182" s="50"/>
      <c r="BG182" s="52"/>
      <c r="BH182" s="8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</row>
    <row r="183" spans="3:119" s="5" customFormat="1">
      <c r="C183" s="7"/>
      <c r="D183" s="7"/>
      <c r="E183" s="7"/>
      <c r="F183" s="7"/>
      <c r="G183" s="7"/>
      <c r="H183" s="7"/>
      <c r="I183" s="7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 s="8"/>
      <c r="BB183" s="8"/>
      <c r="BC183" s="8"/>
      <c r="BD183" s="8"/>
      <c r="BE183" s="8"/>
      <c r="BF183" s="50"/>
      <c r="BG183" s="52"/>
      <c r="BH183" s="8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</row>
    <row r="184" spans="3:119" s="5" customFormat="1">
      <c r="C184" s="7"/>
      <c r="D184" s="7"/>
      <c r="E184" s="7"/>
      <c r="F184" s="7"/>
      <c r="G184" s="7"/>
      <c r="H184" s="7"/>
      <c r="I184" s="7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 s="8"/>
      <c r="BB184" s="8"/>
      <c r="BC184" s="8"/>
      <c r="BD184" s="8"/>
      <c r="BE184" s="8"/>
      <c r="BF184" s="50"/>
      <c r="BG184" s="52"/>
      <c r="BH184" s="8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</row>
    <row r="185" spans="3:119" s="5" customFormat="1">
      <c r="C185" s="7"/>
      <c r="D185" s="7"/>
      <c r="E185" s="7"/>
      <c r="F185" s="7"/>
      <c r="G185" s="7"/>
      <c r="H185" s="7"/>
      <c r="I185" s="7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 s="8"/>
      <c r="BB185" s="8"/>
      <c r="BC185" s="8"/>
      <c r="BD185" s="8"/>
      <c r="BE185" s="8"/>
      <c r="BF185" s="50"/>
      <c r="BG185" s="52"/>
      <c r="BH185" s="8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</row>
    <row r="186" spans="3:119" s="5" customFormat="1">
      <c r="C186" s="7"/>
      <c r="D186" s="7"/>
      <c r="E186" s="7"/>
      <c r="F186" s="7"/>
      <c r="G186" s="7"/>
      <c r="H186" s="7"/>
      <c r="I186" s="7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 s="8"/>
      <c r="BB186" s="8"/>
      <c r="BC186" s="8"/>
      <c r="BD186" s="8"/>
      <c r="BE186" s="8"/>
      <c r="BF186" s="50"/>
      <c r="BG186" s="52"/>
      <c r="BH186" s="8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</row>
    <row r="187" spans="3:119" s="5" customFormat="1">
      <c r="C187" s="7"/>
      <c r="D187" s="7"/>
      <c r="E187" s="7"/>
      <c r="F187" s="7"/>
      <c r="G187" s="7"/>
      <c r="H187" s="7"/>
      <c r="I187" s="7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 s="8"/>
      <c r="BB187" s="8"/>
      <c r="BC187" s="8"/>
      <c r="BD187" s="8"/>
      <c r="BE187" s="8"/>
      <c r="BF187" s="50"/>
      <c r="BG187" s="52"/>
      <c r="BH187" s="8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</row>
    <row r="188" spans="3:119" s="5" customFormat="1">
      <c r="C188" s="7"/>
      <c r="D188" s="7"/>
      <c r="E188" s="7"/>
      <c r="F188" s="7"/>
      <c r="G188" s="7"/>
      <c r="H188" s="7"/>
      <c r="I188" s="7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 s="8"/>
      <c r="BB188" s="8"/>
      <c r="BC188" s="8"/>
      <c r="BD188" s="8"/>
      <c r="BE188" s="8"/>
      <c r="BF188" s="50"/>
      <c r="BG188" s="52"/>
      <c r="BH188" s="8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</row>
    <row r="189" spans="3:119" s="5" customFormat="1">
      <c r="C189" s="7"/>
      <c r="D189" s="7"/>
      <c r="E189" s="7"/>
      <c r="F189" s="7"/>
      <c r="G189" s="7"/>
      <c r="H189" s="7"/>
      <c r="I189" s="7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 s="8"/>
      <c r="BB189" s="8"/>
      <c r="BC189" s="8"/>
      <c r="BD189" s="8"/>
      <c r="BE189" s="8"/>
      <c r="BF189" s="50"/>
      <c r="BG189" s="52"/>
      <c r="BH189" s="8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</row>
    <row r="190" spans="3:119" s="5" customFormat="1">
      <c r="C190" s="7"/>
      <c r="D190" s="7"/>
      <c r="E190" s="7"/>
      <c r="F190" s="7"/>
      <c r="G190" s="7"/>
      <c r="H190" s="7"/>
      <c r="I190" s="7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 s="8"/>
      <c r="BB190" s="8"/>
      <c r="BC190" s="8"/>
      <c r="BD190" s="8"/>
      <c r="BE190" s="8"/>
      <c r="BF190" s="50"/>
      <c r="BG190" s="52"/>
      <c r="BH190" s="8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</row>
    <row r="191" spans="3:119" s="5" customFormat="1">
      <c r="C191" s="7"/>
      <c r="D191" s="7"/>
      <c r="E191" s="7"/>
      <c r="F191" s="7"/>
      <c r="G191" s="7"/>
      <c r="H191" s="7"/>
      <c r="I191" s="7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 s="8"/>
      <c r="BB191" s="8"/>
      <c r="BC191" s="8"/>
      <c r="BD191" s="8"/>
      <c r="BE191" s="8"/>
      <c r="BF191" s="50"/>
      <c r="BG191" s="52"/>
      <c r="BH191" s="8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</row>
    <row r="192" spans="3:119" s="5" customFormat="1">
      <c r="C192" s="7"/>
      <c r="D192" s="7"/>
      <c r="E192" s="7"/>
      <c r="F192" s="7"/>
      <c r="G192" s="7"/>
      <c r="H192" s="7"/>
      <c r="I192" s="7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 s="8"/>
      <c r="BB192" s="8"/>
      <c r="BC192" s="8"/>
      <c r="BD192" s="8"/>
      <c r="BE192" s="8"/>
      <c r="BF192" s="50"/>
      <c r="BG192" s="52"/>
      <c r="BH192" s="8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</row>
    <row r="193" spans="3:119" s="5" customFormat="1">
      <c r="C193" s="7"/>
      <c r="D193" s="7"/>
      <c r="E193" s="7"/>
      <c r="F193" s="7"/>
      <c r="G193" s="7"/>
      <c r="H193" s="7"/>
      <c r="I193" s="7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 s="8"/>
      <c r="BB193" s="8"/>
      <c r="BC193" s="8"/>
      <c r="BD193" s="8"/>
      <c r="BE193" s="8"/>
      <c r="BF193" s="50"/>
      <c r="BG193" s="52"/>
      <c r="BH193" s="8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</row>
    <row r="194" spans="3:119" s="5" customFormat="1">
      <c r="C194" s="7"/>
      <c r="D194" s="7"/>
      <c r="E194" s="7"/>
      <c r="F194" s="7"/>
      <c r="G194" s="7"/>
      <c r="H194" s="7"/>
      <c r="I194" s="7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 s="8"/>
      <c r="BB194" s="8"/>
      <c r="BC194" s="8"/>
      <c r="BD194" s="8"/>
      <c r="BE194" s="8"/>
      <c r="BF194" s="50"/>
      <c r="BG194" s="52"/>
      <c r="BH194" s="8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</row>
    <row r="195" spans="3:119" s="5" customFormat="1">
      <c r="C195" s="7"/>
      <c r="D195" s="7"/>
      <c r="E195" s="7"/>
      <c r="F195" s="7"/>
      <c r="G195" s="7"/>
      <c r="H195" s="7"/>
      <c r="I195" s="7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 s="8"/>
      <c r="BB195" s="8"/>
      <c r="BC195" s="8"/>
      <c r="BD195" s="8"/>
      <c r="BE195" s="8"/>
      <c r="BF195" s="50"/>
      <c r="BG195" s="52"/>
      <c r="BH195" s="8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</row>
    <row r="196" spans="3:119" s="5" customFormat="1">
      <c r="C196" s="7"/>
      <c r="D196" s="7"/>
      <c r="E196" s="7"/>
      <c r="F196" s="7"/>
      <c r="G196" s="7"/>
      <c r="H196" s="7"/>
      <c r="I196" s="7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 s="8"/>
      <c r="BB196" s="8"/>
      <c r="BC196" s="8"/>
      <c r="BD196" s="8"/>
      <c r="BE196" s="8"/>
      <c r="BF196" s="50"/>
      <c r="BG196" s="52"/>
      <c r="BH196" s="8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</row>
    <row r="197" spans="3:119" s="5" customFormat="1">
      <c r="C197" s="7"/>
      <c r="D197" s="7"/>
      <c r="E197" s="7"/>
      <c r="F197" s="7"/>
      <c r="G197" s="7"/>
      <c r="H197" s="7"/>
      <c r="I197" s="7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 s="8"/>
      <c r="BB197" s="8"/>
      <c r="BC197" s="8"/>
      <c r="BD197" s="8"/>
      <c r="BE197" s="8"/>
      <c r="BF197" s="50"/>
      <c r="BG197" s="52"/>
      <c r="BH197" s="8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</row>
    <row r="198" spans="3:119" s="5" customFormat="1">
      <c r="C198" s="7"/>
      <c r="D198" s="7"/>
      <c r="E198" s="7"/>
      <c r="F198" s="7"/>
      <c r="G198" s="7"/>
      <c r="H198" s="7"/>
      <c r="I198" s="7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 s="8"/>
      <c r="BB198" s="8"/>
      <c r="BC198" s="8"/>
      <c r="BD198" s="8"/>
      <c r="BE198" s="8"/>
      <c r="BF198" s="50"/>
      <c r="BG198" s="52"/>
      <c r="BH198" s="8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</row>
    <row r="199" spans="3:119" s="5" customFormat="1">
      <c r="C199" s="7"/>
      <c r="D199" s="7"/>
      <c r="E199" s="7"/>
      <c r="F199" s="7"/>
      <c r="G199" s="7"/>
      <c r="H199" s="7"/>
      <c r="I199" s="7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 s="8"/>
      <c r="BB199" s="8"/>
      <c r="BC199" s="8"/>
      <c r="BD199" s="8"/>
      <c r="BE199" s="8"/>
      <c r="BF199" s="50"/>
      <c r="BG199" s="52"/>
      <c r="BH199" s="8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</row>
    <row r="200" spans="3:119" s="5" customFormat="1">
      <c r="C200" s="7"/>
      <c r="D200" s="7"/>
      <c r="E200" s="7"/>
      <c r="F200" s="7"/>
      <c r="G200" s="7"/>
      <c r="H200" s="7"/>
      <c r="I200" s="7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 s="8"/>
      <c r="BB200" s="8"/>
      <c r="BC200" s="8"/>
      <c r="BD200" s="8"/>
      <c r="BE200" s="8"/>
      <c r="BF200" s="50"/>
      <c r="BG200" s="52"/>
      <c r="BH200" s="8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</row>
    <row r="201" spans="3:119" s="5" customFormat="1">
      <c r="C201" s="7"/>
      <c r="D201" s="7"/>
      <c r="E201" s="7"/>
      <c r="F201" s="7"/>
      <c r="G201" s="7"/>
      <c r="H201" s="7"/>
      <c r="I201" s="7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 s="8"/>
      <c r="BB201" s="8"/>
      <c r="BC201" s="8"/>
      <c r="BD201" s="8"/>
      <c r="BE201" s="8"/>
      <c r="BF201" s="50"/>
      <c r="BG201" s="52"/>
      <c r="BH201" s="8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</row>
    <row r="202" spans="3:119" s="5" customFormat="1">
      <c r="C202" s="7"/>
      <c r="D202" s="7"/>
      <c r="E202" s="7"/>
      <c r="F202" s="7"/>
      <c r="G202" s="7"/>
      <c r="H202" s="7"/>
      <c r="I202" s="7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 s="8"/>
      <c r="BB202" s="8"/>
      <c r="BC202" s="8"/>
      <c r="BD202" s="8"/>
      <c r="BE202" s="8"/>
      <c r="BF202" s="50"/>
      <c r="BG202" s="52"/>
      <c r="BH202" s="8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</row>
    <row r="203" spans="3:119" s="5" customFormat="1">
      <c r="C203" s="7"/>
      <c r="D203" s="7"/>
      <c r="E203" s="7"/>
      <c r="F203" s="7"/>
      <c r="G203" s="7"/>
      <c r="H203" s="7"/>
      <c r="I203" s="7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 s="8"/>
      <c r="BB203" s="8"/>
      <c r="BC203" s="8"/>
      <c r="BD203" s="8"/>
      <c r="BE203" s="8"/>
      <c r="BF203" s="50"/>
      <c r="BG203" s="52"/>
      <c r="BH203" s="8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</row>
    <row r="204" spans="3:119" s="5" customFormat="1">
      <c r="C204" s="7"/>
      <c r="D204" s="7"/>
      <c r="E204" s="7"/>
      <c r="F204" s="7"/>
      <c r="G204" s="7"/>
      <c r="H204" s="7"/>
      <c r="I204" s="7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 s="8"/>
      <c r="BB204" s="8"/>
      <c r="BC204" s="8"/>
      <c r="BD204" s="8"/>
      <c r="BE204" s="8"/>
      <c r="BF204" s="50"/>
      <c r="BG204" s="52"/>
      <c r="BH204" s="8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</row>
    <row r="205" spans="3:119" s="5" customFormat="1">
      <c r="C205" s="7"/>
      <c r="D205" s="7"/>
      <c r="E205" s="7"/>
      <c r="F205" s="7"/>
      <c r="G205" s="7"/>
      <c r="H205" s="7"/>
      <c r="I205" s="7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 s="8"/>
      <c r="BB205" s="8"/>
      <c r="BC205" s="8"/>
      <c r="BD205" s="8"/>
      <c r="BE205" s="8"/>
      <c r="BF205" s="50"/>
      <c r="BG205" s="52"/>
      <c r="BH205" s="8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</row>
    <row r="206" spans="3:119" s="5" customFormat="1">
      <c r="C206" s="7"/>
      <c r="D206" s="7"/>
      <c r="E206" s="7"/>
      <c r="F206" s="7"/>
      <c r="G206" s="7"/>
      <c r="H206" s="7"/>
      <c r="I206" s="7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 s="8"/>
      <c r="BB206" s="8"/>
      <c r="BC206" s="8"/>
      <c r="BD206" s="8"/>
      <c r="BE206" s="8"/>
      <c r="BF206" s="50"/>
      <c r="BG206" s="52"/>
      <c r="BH206" s="8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</row>
    <row r="207" spans="3:119" s="5" customFormat="1">
      <c r="C207" s="7"/>
      <c r="D207" s="7"/>
      <c r="E207" s="7"/>
      <c r="F207" s="7"/>
      <c r="G207" s="7"/>
      <c r="H207" s="7"/>
      <c r="I207" s="7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 s="8"/>
      <c r="BB207" s="8"/>
      <c r="BC207" s="8"/>
      <c r="BD207" s="8"/>
      <c r="BE207" s="8"/>
      <c r="BF207" s="50"/>
      <c r="BG207" s="52"/>
      <c r="BH207" s="8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</row>
    <row r="208" spans="3:119" s="5" customFormat="1">
      <c r="C208" s="7"/>
      <c r="D208" s="7"/>
      <c r="E208" s="7"/>
      <c r="F208" s="7"/>
      <c r="G208" s="7"/>
      <c r="H208" s="7"/>
      <c r="I208" s="7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 s="8"/>
      <c r="BB208" s="8"/>
      <c r="BC208" s="8"/>
      <c r="BD208" s="8"/>
      <c r="BE208" s="8"/>
      <c r="BF208" s="50"/>
      <c r="BG208" s="52"/>
      <c r="BH208" s="8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</row>
    <row r="209" spans="3:119" s="5" customFormat="1">
      <c r="C209" s="7"/>
      <c r="D209" s="7"/>
      <c r="E209" s="7"/>
      <c r="F209" s="7"/>
      <c r="G209" s="7"/>
      <c r="H209" s="7"/>
      <c r="I209" s="7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 s="8"/>
      <c r="BB209" s="8"/>
      <c r="BC209" s="8"/>
      <c r="BD209" s="8"/>
      <c r="BE209" s="8"/>
      <c r="BF209" s="50"/>
      <c r="BG209" s="52"/>
      <c r="BH209" s="8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</row>
    <row r="210" spans="3:119" s="5" customFormat="1">
      <c r="C210" s="7"/>
      <c r="D210" s="7"/>
      <c r="E210" s="7"/>
      <c r="F210" s="7"/>
      <c r="G210" s="7"/>
      <c r="H210" s="7"/>
      <c r="I210" s="7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 s="8"/>
      <c r="BB210" s="8"/>
      <c r="BC210" s="8"/>
      <c r="BD210" s="8"/>
      <c r="BE210" s="8"/>
      <c r="BF210" s="50"/>
      <c r="BG210" s="52"/>
      <c r="BH210" s="8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</row>
    <row r="211" spans="3:119" s="5" customFormat="1">
      <c r="C211" s="7"/>
      <c r="D211" s="7"/>
      <c r="E211" s="7"/>
      <c r="F211" s="7"/>
      <c r="G211" s="7"/>
      <c r="H211" s="7"/>
      <c r="I211" s="7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 s="8"/>
      <c r="BB211" s="8"/>
      <c r="BC211" s="8"/>
      <c r="BD211" s="8"/>
      <c r="BE211" s="8"/>
      <c r="BF211" s="50"/>
      <c r="BG211" s="52"/>
      <c r="BH211" s="8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3:119" s="5" customFormat="1">
      <c r="C212" s="7"/>
      <c r="D212" s="7"/>
      <c r="E212" s="7"/>
      <c r="F212" s="7"/>
      <c r="G212" s="7"/>
      <c r="H212" s="7"/>
      <c r="I212" s="7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 s="8"/>
      <c r="BB212" s="8"/>
      <c r="BC212" s="8"/>
      <c r="BD212" s="8"/>
      <c r="BE212" s="8"/>
      <c r="BF212" s="50"/>
      <c r="BG212" s="52"/>
      <c r="BH212" s="8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3:119" s="5" customFormat="1">
      <c r="C213" s="7"/>
      <c r="D213" s="7"/>
      <c r="E213" s="7"/>
      <c r="F213" s="7"/>
      <c r="G213" s="7"/>
      <c r="H213" s="7"/>
      <c r="I213" s="7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 s="8"/>
      <c r="BB213" s="8"/>
      <c r="BC213" s="8"/>
      <c r="BD213" s="8"/>
      <c r="BE213" s="8"/>
      <c r="BF213" s="50"/>
      <c r="BG213" s="52"/>
      <c r="BH213" s="8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3:119" s="5" customFormat="1">
      <c r="C214" s="7"/>
      <c r="D214" s="7"/>
      <c r="E214" s="7"/>
      <c r="F214" s="7"/>
      <c r="G214" s="7"/>
      <c r="H214" s="7"/>
      <c r="I214" s="7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 s="8"/>
      <c r="BB214" s="8"/>
      <c r="BC214" s="8"/>
      <c r="BD214" s="8"/>
      <c r="BE214" s="8"/>
      <c r="BF214" s="50"/>
      <c r="BG214" s="52"/>
      <c r="BH214" s="8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3:119" s="5" customFormat="1">
      <c r="C215" s="7"/>
      <c r="D215" s="7"/>
      <c r="E215" s="7"/>
      <c r="F215" s="7"/>
      <c r="G215" s="7"/>
      <c r="H215" s="7"/>
      <c r="I215" s="7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 s="8"/>
      <c r="BB215" s="8"/>
      <c r="BC215" s="8"/>
      <c r="BD215" s="8"/>
      <c r="BE215" s="8"/>
      <c r="BF215" s="50"/>
      <c r="BG215" s="52"/>
      <c r="BH215" s="8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3:119" s="5" customFormat="1">
      <c r="C216" s="7"/>
      <c r="D216" s="7"/>
      <c r="E216" s="7"/>
      <c r="F216" s="7"/>
      <c r="G216" s="7"/>
      <c r="H216" s="7"/>
      <c r="I216" s="7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 s="8"/>
      <c r="BB216" s="8"/>
      <c r="BC216" s="8"/>
      <c r="BD216" s="8"/>
      <c r="BE216" s="8"/>
      <c r="BF216" s="50"/>
      <c r="BG216" s="52"/>
      <c r="BH216" s="8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3:119" s="5" customFormat="1">
      <c r="C217" s="7"/>
      <c r="D217" s="7"/>
      <c r="E217" s="7"/>
      <c r="F217" s="7"/>
      <c r="G217" s="7"/>
      <c r="H217" s="7"/>
      <c r="I217" s="7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 s="8"/>
      <c r="BB217" s="8"/>
      <c r="BC217" s="8"/>
      <c r="BD217" s="8"/>
      <c r="BE217" s="8"/>
      <c r="BF217" s="50"/>
      <c r="BG217" s="52"/>
      <c r="BH217" s="8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3:119" s="5" customFormat="1">
      <c r="C218" s="7"/>
      <c r="D218" s="7"/>
      <c r="E218" s="7"/>
      <c r="F218" s="7"/>
      <c r="G218" s="7"/>
      <c r="H218" s="7"/>
      <c r="I218" s="7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 s="8"/>
      <c r="BB218" s="8"/>
      <c r="BC218" s="8"/>
      <c r="BD218" s="8"/>
      <c r="BE218" s="8"/>
      <c r="BF218" s="50"/>
      <c r="BG218" s="52"/>
      <c r="BH218" s="8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3:119" s="5" customFormat="1">
      <c r="C219" s="7"/>
      <c r="D219" s="7"/>
      <c r="E219" s="7"/>
      <c r="F219" s="7"/>
      <c r="G219" s="7"/>
      <c r="H219" s="7"/>
      <c r="I219" s="7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 s="8"/>
      <c r="BB219" s="8"/>
      <c r="BC219" s="8"/>
      <c r="BD219" s="8"/>
      <c r="BE219" s="8"/>
      <c r="BF219" s="50"/>
      <c r="BG219" s="52"/>
      <c r="BH219" s="8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3:119" s="5" customFormat="1">
      <c r="C220" s="7"/>
      <c r="D220" s="7"/>
      <c r="E220" s="7"/>
      <c r="F220" s="7"/>
      <c r="G220" s="7"/>
      <c r="H220" s="7"/>
      <c r="I220" s="7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 s="8"/>
      <c r="BB220" s="8"/>
      <c r="BC220" s="8"/>
      <c r="BD220" s="8"/>
      <c r="BE220" s="8"/>
      <c r="BF220" s="50"/>
      <c r="BG220" s="52"/>
      <c r="BH220" s="8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3:119" s="5" customFormat="1">
      <c r="C221" s="7"/>
      <c r="D221" s="7"/>
      <c r="E221" s="7"/>
      <c r="F221" s="7"/>
      <c r="G221" s="7"/>
      <c r="H221" s="7"/>
      <c r="I221" s="7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 s="8"/>
      <c r="BB221" s="8"/>
      <c r="BC221" s="8"/>
      <c r="BD221" s="8"/>
      <c r="BE221" s="8"/>
      <c r="BF221" s="50"/>
      <c r="BG221" s="52"/>
      <c r="BH221" s="8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3:119" s="5" customFormat="1">
      <c r="C222" s="7"/>
      <c r="D222" s="7"/>
      <c r="E222" s="7"/>
      <c r="F222" s="7"/>
      <c r="G222" s="7"/>
      <c r="H222" s="7"/>
      <c r="I222" s="7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 s="8"/>
      <c r="BB222" s="8"/>
      <c r="BC222" s="8"/>
      <c r="BD222" s="8"/>
      <c r="BE222" s="8"/>
      <c r="BF222" s="50"/>
      <c r="BG222" s="52"/>
      <c r="BH222" s="8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3:119" s="5" customFormat="1">
      <c r="C223" s="7"/>
      <c r="D223" s="7"/>
      <c r="E223" s="7"/>
      <c r="F223" s="7"/>
      <c r="G223" s="7"/>
      <c r="H223" s="7"/>
      <c r="I223" s="7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 s="8"/>
      <c r="BB223" s="8"/>
      <c r="BC223" s="8"/>
      <c r="BD223" s="8"/>
      <c r="BE223" s="8"/>
      <c r="BF223" s="50"/>
      <c r="BG223" s="52"/>
      <c r="BH223" s="8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3:119" s="5" customFormat="1">
      <c r="C224" s="7"/>
      <c r="D224" s="7"/>
      <c r="E224" s="7"/>
      <c r="F224" s="7"/>
      <c r="G224" s="7"/>
      <c r="H224" s="7"/>
      <c r="I224" s="7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 s="8"/>
      <c r="BB224" s="8"/>
      <c r="BC224" s="8"/>
      <c r="BD224" s="8"/>
      <c r="BE224" s="8"/>
      <c r="BF224" s="50"/>
      <c r="BG224" s="52"/>
      <c r="BH224" s="8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3:119" s="5" customFormat="1">
      <c r="C225" s="7"/>
      <c r="D225" s="7"/>
      <c r="E225" s="7"/>
      <c r="F225" s="7"/>
      <c r="G225" s="7"/>
      <c r="H225" s="7"/>
      <c r="I225" s="7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 s="8"/>
      <c r="BB225" s="8"/>
      <c r="BC225" s="8"/>
      <c r="BD225" s="8"/>
      <c r="BE225" s="8"/>
      <c r="BF225" s="50"/>
      <c r="BG225" s="52"/>
      <c r="BH225" s="8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3:119" s="5" customFormat="1">
      <c r="C226" s="7"/>
      <c r="D226" s="7"/>
      <c r="E226" s="7"/>
      <c r="F226" s="7"/>
      <c r="G226" s="7"/>
      <c r="H226" s="7"/>
      <c r="I226" s="7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 s="8"/>
      <c r="BB226" s="8"/>
      <c r="BC226" s="8"/>
      <c r="BD226" s="8"/>
      <c r="BE226" s="8"/>
      <c r="BF226" s="50"/>
      <c r="BG226" s="52"/>
      <c r="BH226" s="8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3:119" s="5" customFormat="1">
      <c r="C227" s="7"/>
      <c r="D227" s="7"/>
      <c r="E227" s="7"/>
      <c r="F227" s="7"/>
      <c r="G227" s="7"/>
      <c r="H227" s="7"/>
      <c r="I227" s="7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 s="8"/>
      <c r="BB227" s="8"/>
      <c r="BC227" s="8"/>
      <c r="BD227" s="8"/>
      <c r="BE227" s="8"/>
      <c r="BF227" s="50"/>
      <c r="BG227" s="52"/>
      <c r="BH227" s="8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3:119" s="5" customFormat="1">
      <c r="C228" s="7"/>
      <c r="D228" s="7"/>
      <c r="E228" s="7"/>
      <c r="F228" s="7"/>
      <c r="G228" s="7"/>
      <c r="H228" s="7"/>
      <c r="I228" s="7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 s="8"/>
      <c r="BB228" s="8"/>
      <c r="BC228" s="8"/>
      <c r="BD228" s="8"/>
      <c r="BE228" s="8"/>
      <c r="BF228" s="50"/>
      <c r="BG228" s="52"/>
      <c r="BH228" s="8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3:119" s="5" customFormat="1">
      <c r="C229" s="7"/>
      <c r="D229" s="7"/>
      <c r="E229" s="7"/>
      <c r="F229" s="7"/>
      <c r="G229" s="7"/>
      <c r="H229" s="7"/>
      <c r="I229" s="7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 s="8"/>
      <c r="BB229" s="8"/>
      <c r="BC229" s="8"/>
      <c r="BD229" s="8"/>
      <c r="BE229" s="8"/>
      <c r="BF229" s="50"/>
      <c r="BG229" s="52"/>
      <c r="BH229" s="8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3:119" s="5" customFormat="1">
      <c r="C230" s="7"/>
      <c r="D230" s="7"/>
      <c r="E230" s="7"/>
      <c r="F230" s="7"/>
      <c r="G230" s="7"/>
      <c r="H230" s="7"/>
      <c r="I230" s="7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 s="8"/>
      <c r="BB230" s="8"/>
      <c r="BC230" s="8"/>
      <c r="BD230" s="8"/>
      <c r="BE230" s="8"/>
      <c r="BF230" s="50"/>
      <c r="BG230" s="52"/>
      <c r="BH230" s="8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3:119" s="5" customFormat="1">
      <c r="C231" s="7"/>
      <c r="D231" s="7"/>
      <c r="E231" s="7"/>
      <c r="F231" s="7"/>
      <c r="G231" s="7"/>
      <c r="H231" s="7"/>
      <c r="I231" s="7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 s="8"/>
      <c r="BB231" s="8"/>
      <c r="BC231" s="8"/>
      <c r="BD231" s="8"/>
      <c r="BE231" s="8"/>
      <c r="BF231" s="50"/>
      <c r="BG231" s="52"/>
      <c r="BH231" s="8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3:119" s="5" customFormat="1">
      <c r="C232" s="7"/>
      <c r="D232" s="7"/>
      <c r="E232" s="7"/>
      <c r="F232" s="7"/>
      <c r="G232" s="7"/>
      <c r="H232" s="7"/>
      <c r="I232" s="7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 s="8"/>
      <c r="BB232" s="8"/>
      <c r="BC232" s="8"/>
      <c r="BD232" s="8"/>
      <c r="BE232" s="8"/>
      <c r="BF232" s="50"/>
      <c r="BG232" s="52"/>
      <c r="BH232" s="8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3:119" s="5" customFormat="1">
      <c r="C233" s="7"/>
      <c r="D233" s="7"/>
      <c r="E233" s="7"/>
      <c r="F233" s="7"/>
      <c r="G233" s="7"/>
      <c r="H233" s="7"/>
      <c r="I233" s="7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 s="8"/>
      <c r="BB233" s="8"/>
      <c r="BC233" s="8"/>
      <c r="BD233" s="8"/>
      <c r="BE233" s="8"/>
      <c r="BF233" s="50"/>
      <c r="BG233" s="52"/>
      <c r="BH233" s="8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3:119" s="5" customFormat="1">
      <c r="C234" s="7"/>
      <c r="D234" s="7"/>
      <c r="E234" s="7"/>
      <c r="F234" s="7"/>
      <c r="G234" s="7"/>
      <c r="H234" s="7"/>
      <c r="I234" s="7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 s="8"/>
      <c r="BB234" s="8"/>
      <c r="BC234" s="8"/>
      <c r="BD234" s="8"/>
      <c r="BE234" s="8"/>
      <c r="BF234" s="50"/>
      <c r="BG234" s="52"/>
      <c r="BH234" s="8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3:119" s="5" customFormat="1">
      <c r="C235" s="7"/>
      <c r="D235" s="7"/>
      <c r="E235" s="7"/>
      <c r="F235" s="7"/>
      <c r="G235" s="7"/>
      <c r="H235" s="7"/>
      <c r="I235" s="7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 s="8"/>
      <c r="BB235" s="8"/>
      <c r="BC235" s="8"/>
      <c r="BD235" s="8"/>
      <c r="BE235" s="8"/>
      <c r="BF235" s="50"/>
      <c r="BG235" s="52"/>
      <c r="BH235" s="8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3:119" s="5" customFormat="1">
      <c r="C236" s="7"/>
      <c r="D236" s="7"/>
      <c r="E236" s="7"/>
      <c r="F236" s="7"/>
      <c r="G236" s="7"/>
      <c r="H236" s="7"/>
      <c r="I236" s="7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 s="8"/>
      <c r="BB236" s="8"/>
      <c r="BC236" s="8"/>
      <c r="BD236" s="8"/>
      <c r="BE236" s="8"/>
      <c r="BF236" s="50"/>
      <c r="BG236" s="52"/>
      <c r="BH236" s="8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3:119" s="5" customFormat="1">
      <c r="C237" s="7"/>
      <c r="D237" s="7"/>
      <c r="E237" s="7"/>
      <c r="F237" s="7"/>
      <c r="G237" s="7"/>
      <c r="H237" s="7"/>
      <c r="I237" s="7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8"/>
      <c r="BB237" s="8"/>
      <c r="BC237" s="8"/>
      <c r="BD237" s="8"/>
      <c r="BE237" s="8"/>
      <c r="BF237" s="50"/>
      <c r="BG237" s="52"/>
      <c r="BH237" s="8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3:119" s="5" customFormat="1">
      <c r="C238" s="7"/>
      <c r="D238" s="7"/>
      <c r="E238" s="7"/>
      <c r="F238" s="7"/>
      <c r="G238" s="7"/>
      <c r="H238" s="7"/>
      <c r="I238" s="7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 s="8"/>
      <c r="BB238" s="8"/>
      <c r="BC238" s="8"/>
      <c r="BD238" s="8"/>
      <c r="BE238" s="8"/>
      <c r="BF238" s="50"/>
      <c r="BG238" s="52"/>
      <c r="BH238" s="8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3:119" s="5" customFormat="1">
      <c r="C239" s="7"/>
      <c r="D239" s="7"/>
      <c r="E239" s="7"/>
      <c r="F239" s="7"/>
      <c r="G239" s="7"/>
      <c r="H239" s="7"/>
      <c r="I239" s="7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 s="8"/>
      <c r="BB239" s="8"/>
      <c r="BC239" s="8"/>
      <c r="BD239" s="8"/>
      <c r="BE239" s="8"/>
      <c r="BF239" s="50"/>
      <c r="BG239" s="52"/>
      <c r="BH239" s="8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3:119" s="5" customFormat="1">
      <c r="C240" s="7"/>
      <c r="D240" s="7"/>
      <c r="E240" s="7"/>
      <c r="F240" s="7"/>
      <c r="G240" s="7"/>
      <c r="H240" s="7"/>
      <c r="I240" s="7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 s="8"/>
      <c r="BB240" s="8"/>
      <c r="BC240" s="8"/>
      <c r="BD240" s="8"/>
      <c r="BE240" s="8"/>
      <c r="BF240" s="50"/>
      <c r="BG240" s="52"/>
      <c r="BH240" s="8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3:119" s="5" customFormat="1">
      <c r="C241" s="7"/>
      <c r="D241" s="7"/>
      <c r="E241" s="7"/>
      <c r="F241" s="7"/>
      <c r="G241" s="7"/>
      <c r="H241" s="7"/>
      <c r="I241" s="7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 s="8"/>
      <c r="BB241" s="8"/>
      <c r="BC241" s="8"/>
      <c r="BD241" s="8"/>
      <c r="BE241" s="8"/>
      <c r="BF241" s="50"/>
      <c r="BG241" s="52"/>
      <c r="BH241" s="8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3:119" s="5" customFormat="1">
      <c r="C242" s="7"/>
      <c r="D242" s="7"/>
      <c r="E242" s="7"/>
      <c r="F242" s="7"/>
      <c r="G242" s="7"/>
      <c r="H242" s="7"/>
      <c r="I242" s="7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 s="8"/>
      <c r="BB242" s="8"/>
      <c r="BC242" s="8"/>
      <c r="BD242" s="8"/>
      <c r="BE242" s="8"/>
      <c r="BF242" s="50"/>
      <c r="BG242" s="52"/>
      <c r="BH242" s="8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3:119" s="5" customFormat="1">
      <c r="C243" s="7"/>
      <c r="D243" s="7"/>
      <c r="E243" s="7"/>
      <c r="F243" s="7"/>
      <c r="G243" s="7"/>
      <c r="H243" s="7"/>
      <c r="I243" s="7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 s="8"/>
      <c r="BB243" s="8"/>
      <c r="BC243" s="8"/>
      <c r="BD243" s="8"/>
      <c r="BE243" s="8"/>
      <c r="BF243" s="50"/>
      <c r="BG243" s="52"/>
      <c r="BH243" s="8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3:119" s="5" customFormat="1">
      <c r="C244" s="7"/>
      <c r="D244" s="7"/>
      <c r="E244" s="7"/>
      <c r="F244" s="7"/>
      <c r="G244" s="7"/>
      <c r="H244" s="7"/>
      <c r="I244" s="7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 s="8"/>
      <c r="BB244" s="8"/>
      <c r="BC244" s="8"/>
      <c r="BD244" s="8"/>
      <c r="BE244" s="8"/>
      <c r="BF244" s="50"/>
      <c r="BG244" s="52"/>
      <c r="BH244" s="8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3:119" s="5" customFormat="1">
      <c r="C245" s="7"/>
      <c r="D245" s="7"/>
      <c r="E245" s="7"/>
      <c r="F245" s="7"/>
      <c r="G245" s="7"/>
      <c r="H245" s="7"/>
      <c r="I245" s="7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 s="8"/>
      <c r="BB245" s="8"/>
      <c r="BC245" s="8"/>
      <c r="BD245" s="8"/>
      <c r="BE245" s="8"/>
      <c r="BF245" s="50"/>
      <c r="BG245" s="52"/>
      <c r="BH245" s="8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3:119" s="5" customFormat="1">
      <c r="C246" s="7"/>
      <c r="D246" s="7"/>
      <c r="E246" s="7"/>
      <c r="F246" s="7"/>
      <c r="G246" s="7"/>
      <c r="H246" s="7"/>
      <c r="I246" s="7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 s="8"/>
      <c r="BB246" s="8"/>
      <c r="BC246" s="8"/>
      <c r="BD246" s="8"/>
      <c r="BE246" s="8"/>
      <c r="BF246" s="50"/>
      <c r="BG246" s="52"/>
      <c r="BH246" s="8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3:119" s="5" customFormat="1">
      <c r="C247" s="7"/>
      <c r="D247" s="7"/>
      <c r="E247" s="7"/>
      <c r="F247" s="7"/>
      <c r="G247" s="7"/>
      <c r="H247" s="7"/>
      <c r="I247" s="7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 s="8"/>
      <c r="BB247" s="8"/>
      <c r="BC247" s="8"/>
      <c r="BD247" s="8"/>
      <c r="BE247" s="8"/>
      <c r="BF247" s="50"/>
      <c r="BG247" s="52"/>
      <c r="BH247" s="8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3:119" s="5" customFormat="1">
      <c r="C248" s="7"/>
      <c r="D248" s="7"/>
      <c r="E248" s="7"/>
      <c r="F248" s="7"/>
      <c r="G248" s="7"/>
      <c r="H248" s="7"/>
      <c r="I248" s="7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 s="8"/>
      <c r="BB248" s="8"/>
      <c r="BC248" s="8"/>
      <c r="BD248" s="8"/>
      <c r="BE248" s="8"/>
      <c r="BF248" s="50"/>
      <c r="BG248" s="52"/>
      <c r="BH248" s="8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3:119" s="5" customFormat="1">
      <c r="C249" s="7"/>
      <c r="D249" s="7"/>
      <c r="E249" s="7"/>
      <c r="F249" s="7"/>
      <c r="G249" s="7"/>
      <c r="H249" s="7"/>
      <c r="I249" s="7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 s="8"/>
      <c r="BB249" s="8"/>
      <c r="BC249" s="8"/>
      <c r="BD249" s="8"/>
      <c r="BE249" s="8"/>
      <c r="BF249" s="50"/>
      <c r="BG249" s="52"/>
      <c r="BH249" s="8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3:119" s="5" customFormat="1">
      <c r="C250" s="7"/>
      <c r="D250" s="7"/>
      <c r="E250" s="7"/>
      <c r="F250" s="7"/>
      <c r="G250" s="7"/>
      <c r="H250" s="7"/>
      <c r="I250" s="7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 s="8"/>
      <c r="BB250" s="8"/>
      <c r="BC250" s="8"/>
      <c r="BD250" s="8"/>
      <c r="BE250" s="8"/>
      <c r="BF250" s="50"/>
      <c r="BG250" s="52"/>
      <c r="BH250" s="8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3:119" s="5" customFormat="1">
      <c r="C251" s="7"/>
      <c r="D251" s="7"/>
      <c r="E251" s="7"/>
      <c r="F251" s="7"/>
      <c r="G251" s="7"/>
      <c r="H251" s="7"/>
      <c r="I251" s="7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 s="8"/>
      <c r="BB251" s="8"/>
      <c r="BC251" s="8"/>
      <c r="BD251" s="8"/>
      <c r="BE251" s="8"/>
      <c r="BF251" s="50"/>
      <c r="BG251" s="52"/>
      <c r="BH251" s="8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3:119" s="5" customFormat="1">
      <c r="C252" s="7"/>
      <c r="D252" s="7"/>
      <c r="E252" s="7"/>
      <c r="F252" s="7"/>
      <c r="G252" s="7"/>
      <c r="H252" s="7"/>
      <c r="I252" s="7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 s="8"/>
      <c r="BB252" s="8"/>
      <c r="BC252" s="8"/>
      <c r="BD252" s="8"/>
      <c r="BE252" s="8"/>
      <c r="BF252" s="50"/>
      <c r="BG252" s="52"/>
      <c r="BH252" s="8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3:119" s="5" customFormat="1">
      <c r="C253" s="7"/>
      <c r="D253" s="7"/>
      <c r="E253" s="7"/>
      <c r="F253" s="7"/>
      <c r="G253" s="7"/>
      <c r="H253" s="7"/>
      <c r="I253" s="7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 s="8"/>
      <c r="BB253" s="8"/>
      <c r="BC253" s="8"/>
      <c r="BD253" s="8"/>
      <c r="BE253" s="8"/>
      <c r="BF253" s="50"/>
      <c r="BG253" s="52"/>
      <c r="BH253" s="8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3:119" s="5" customFormat="1">
      <c r="C254" s="7"/>
      <c r="D254" s="7"/>
      <c r="E254" s="7"/>
      <c r="F254" s="7"/>
      <c r="G254" s="7"/>
      <c r="H254" s="7"/>
      <c r="I254" s="7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 s="8"/>
      <c r="BB254" s="8"/>
      <c r="BC254" s="8"/>
      <c r="BD254" s="8"/>
      <c r="BE254" s="8"/>
      <c r="BF254" s="50"/>
      <c r="BG254" s="52"/>
      <c r="BH254" s="8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3:119" s="5" customFormat="1">
      <c r="C255" s="7"/>
      <c r="D255" s="7"/>
      <c r="E255" s="7"/>
      <c r="F255" s="7"/>
      <c r="G255" s="7"/>
      <c r="H255" s="7"/>
      <c r="I255" s="7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 s="8"/>
      <c r="BB255" s="8"/>
      <c r="BC255" s="8"/>
      <c r="BD255" s="8"/>
      <c r="BE255" s="8"/>
      <c r="BF255" s="50"/>
      <c r="BG255" s="52"/>
      <c r="BH255" s="8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3:119" s="5" customFormat="1">
      <c r="C256" s="7"/>
      <c r="D256" s="7"/>
      <c r="E256" s="7"/>
      <c r="F256" s="7"/>
      <c r="G256" s="7"/>
      <c r="H256" s="7"/>
      <c r="I256" s="7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 s="8"/>
      <c r="BB256" s="8"/>
      <c r="BC256" s="8"/>
      <c r="BD256" s="8"/>
      <c r="BE256" s="8"/>
      <c r="BF256" s="50"/>
      <c r="BG256" s="52"/>
      <c r="BH256" s="8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3:119" s="5" customFormat="1">
      <c r="C257" s="7"/>
      <c r="D257" s="7"/>
      <c r="E257" s="7"/>
      <c r="F257" s="7"/>
      <c r="G257" s="7"/>
      <c r="H257" s="7"/>
      <c r="I257" s="7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 s="8"/>
      <c r="BB257" s="8"/>
      <c r="BC257" s="8"/>
      <c r="BD257" s="8"/>
      <c r="BE257" s="8"/>
      <c r="BF257" s="50"/>
      <c r="BG257" s="52"/>
      <c r="BH257" s="8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3:119" s="5" customFormat="1">
      <c r="C258" s="7"/>
      <c r="D258" s="7"/>
      <c r="E258" s="7"/>
      <c r="F258" s="7"/>
      <c r="G258" s="7"/>
      <c r="H258" s="7"/>
      <c r="I258" s="7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 s="8"/>
      <c r="BB258" s="8"/>
      <c r="BC258" s="8"/>
      <c r="BD258" s="8"/>
      <c r="BE258" s="8"/>
      <c r="BF258" s="50"/>
      <c r="BG258" s="52"/>
      <c r="BH258" s="8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3:119" s="5" customFormat="1">
      <c r="C259" s="7"/>
      <c r="D259" s="7"/>
      <c r="E259" s="7"/>
      <c r="F259" s="7"/>
      <c r="G259" s="7"/>
      <c r="H259" s="7"/>
      <c r="I259" s="7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 s="8"/>
      <c r="BB259" s="8"/>
      <c r="BC259" s="8"/>
      <c r="BD259" s="8"/>
      <c r="BE259" s="8"/>
      <c r="BF259" s="50"/>
      <c r="BG259" s="52"/>
      <c r="BH259" s="8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3:119" s="5" customFormat="1">
      <c r="C260" s="7"/>
      <c r="D260" s="7"/>
      <c r="E260" s="7"/>
      <c r="F260" s="7"/>
      <c r="G260" s="7"/>
      <c r="H260" s="7"/>
      <c r="I260" s="7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 s="8"/>
      <c r="BB260" s="8"/>
      <c r="BC260" s="8"/>
      <c r="BD260" s="8"/>
      <c r="BE260" s="8"/>
      <c r="BF260" s="50"/>
      <c r="BG260" s="52"/>
      <c r="BH260" s="8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3:119" s="5" customFormat="1">
      <c r="C261" s="7"/>
      <c r="D261" s="7"/>
      <c r="E261" s="7"/>
      <c r="F261" s="7"/>
      <c r="G261" s="7"/>
      <c r="H261" s="7"/>
      <c r="I261" s="7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 s="8"/>
      <c r="BB261" s="8"/>
      <c r="BC261" s="8"/>
      <c r="BD261" s="8"/>
      <c r="BE261" s="8"/>
      <c r="BF261" s="50"/>
      <c r="BG261" s="52"/>
      <c r="BH261" s="8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3:119" s="5" customFormat="1">
      <c r="C262" s="7"/>
      <c r="D262" s="7"/>
      <c r="E262" s="7"/>
      <c r="F262" s="7"/>
      <c r="G262" s="7"/>
      <c r="H262" s="7"/>
      <c r="I262" s="7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 s="8"/>
      <c r="BB262" s="8"/>
      <c r="BC262" s="8"/>
      <c r="BD262" s="8"/>
      <c r="BE262" s="8"/>
      <c r="BF262" s="50"/>
      <c r="BG262" s="52"/>
      <c r="BH262" s="8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3:119" s="5" customFormat="1">
      <c r="C263" s="7"/>
      <c r="D263" s="7"/>
      <c r="E263" s="7"/>
      <c r="F263" s="7"/>
      <c r="G263" s="7"/>
      <c r="H263" s="7"/>
      <c r="I263" s="7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 s="8"/>
      <c r="BB263" s="8"/>
      <c r="BC263" s="8"/>
      <c r="BD263" s="8"/>
      <c r="BE263" s="8"/>
      <c r="BF263" s="50"/>
      <c r="BG263" s="52"/>
      <c r="BH263" s="8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3:119" s="5" customFormat="1">
      <c r="C264" s="7"/>
      <c r="D264" s="7"/>
      <c r="E264" s="7"/>
      <c r="F264" s="7"/>
      <c r="G264" s="7"/>
      <c r="H264" s="7"/>
      <c r="I264" s="7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 s="8"/>
      <c r="BB264" s="8"/>
      <c r="BC264" s="8"/>
      <c r="BD264" s="8"/>
      <c r="BE264" s="8"/>
      <c r="BF264" s="50"/>
      <c r="BG264" s="52"/>
      <c r="BH264" s="8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3:119" s="5" customFormat="1">
      <c r="C265" s="7"/>
      <c r="D265" s="7"/>
      <c r="E265" s="7"/>
      <c r="F265" s="7"/>
      <c r="G265" s="7"/>
      <c r="H265" s="7"/>
      <c r="I265" s="7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 s="8"/>
      <c r="BB265" s="8"/>
      <c r="BC265" s="8"/>
      <c r="BD265" s="8"/>
      <c r="BE265" s="8"/>
      <c r="BF265" s="50"/>
      <c r="BG265" s="52"/>
      <c r="BH265" s="8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3:119" s="5" customFormat="1">
      <c r="C266" s="7"/>
      <c r="D266" s="7"/>
      <c r="E266" s="7"/>
      <c r="F266" s="7"/>
      <c r="G266" s="7"/>
      <c r="H266" s="7"/>
      <c r="I266" s="7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 s="8"/>
      <c r="BB266" s="8"/>
      <c r="BC266" s="8"/>
      <c r="BD266" s="8"/>
      <c r="BE266" s="8"/>
      <c r="BF266" s="50"/>
      <c r="BG266" s="52"/>
      <c r="BH266" s="8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3:119" s="5" customFormat="1">
      <c r="C267" s="7"/>
      <c r="D267" s="7"/>
      <c r="E267" s="7"/>
      <c r="F267" s="7"/>
      <c r="G267" s="7"/>
      <c r="H267" s="7"/>
      <c r="I267" s="7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 s="8"/>
      <c r="BB267" s="8"/>
      <c r="BC267" s="8"/>
      <c r="BD267" s="8"/>
      <c r="BE267" s="8"/>
      <c r="BF267" s="50"/>
      <c r="BG267" s="52"/>
      <c r="BH267" s="8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3:119" s="5" customFormat="1">
      <c r="C268" s="7"/>
      <c r="D268" s="7"/>
      <c r="E268" s="7"/>
      <c r="F268" s="7"/>
      <c r="G268" s="7"/>
      <c r="H268" s="7"/>
      <c r="I268" s="7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 s="8"/>
      <c r="BB268" s="8"/>
      <c r="BC268" s="8"/>
      <c r="BD268" s="8"/>
      <c r="BE268" s="8"/>
      <c r="BF268" s="50"/>
      <c r="BG268" s="52"/>
      <c r="BH268" s="8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3:119" s="5" customFormat="1">
      <c r="C269" s="7"/>
      <c r="D269" s="7"/>
      <c r="E269" s="7"/>
      <c r="F269" s="7"/>
      <c r="G269" s="7"/>
      <c r="H269" s="7"/>
      <c r="I269" s="7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 s="8"/>
      <c r="BB269" s="8"/>
      <c r="BC269" s="8"/>
      <c r="BD269" s="8"/>
      <c r="BE269" s="8"/>
      <c r="BF269" s="50"/>
      <c r="BG269" s="52"/>
      <c r="BH269" s="8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3:119" s="5" customFormat="1">
      <c r="C270" s="7"/>
      <c r="D270" s="7"/>
      <c r="E270" s="7"/>
      <c r="F270" s="7"/>
      <c r="G270" s="7"/>
      <c r="H270" s="7"/>
      <c r="I270" s="7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 s="8"/>
      <c r="BB270" s="8"/>
      <c r="BC270" s="8"/>
      <c r="BD270" s="8"/>
      <c r="BE270" s="8"/>
      <c r="BF270" s="50"/>
      <c r="BG270" s="52"/>
      <c r="BH270" s="8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3:119" s="5" customFormat="1">
      <c r="C271" s="7"/>
      <c r="D271" s="7"/>
      <c r="E271" s="7"/>
      <c r="F271" s="7"/>
      <c r="G271" s="7"/>
      <c r="H271" s="7"/>
      <c r="I271" s="7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 s="8"/>
      <c r="BB271" s="8"/>
      <c r="BC271" s="8"/>
      <c r="BD271" s="8"/>
      <c r="BE271" s="8"/>
      <c r="BF271" s="50"/>
      <c r="BG271" s="52"/>
      <c r="BH271" s="8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3:119" s="5" customFormat="1">
      <c r="C272" s="7"/>
      <c r="D272" s="7"/>
      <c r="E272" s="7"/>
      <c r="F272" s="7"/>
      <c r="G272" s="7"/>
      <c r="H272" s="7"/>
      <c r="I272" s="7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 s="8"/>
      <c r="BB272" s="8"/>
      <c r="BC272" s="8"/>
      <c r="BD272" s="8"/>
      <c r="BE272" s="8"/>
      <c r="BF272" s="50"/>
      <c r="BG272" s="52"/>
      <c r="BH272" s="8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3:119" s="5" customFormat="1">
      <c r="C273" s="7"/>
      <c r="D273" s="7"/>
      <c r="E273" s="7"/>
      <c r="F273" s="7"/>
      <c r="G273" s="7"/>
      <c r="H273" s="7"/>
      <c r="I273" s="7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 s="8"/>
      <c r="BB273" s="8"/>
      <c r="BC273" s="8"/>
      <c r="BD273" s="8"/>
      <c r="BE273" s="8"/>
      <c r="BF273" s="50"/>
      <c r="BG273" s="52"/>
      <c r="BH273" s="8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3:119" s="5" customFormat="1">
      <c r="C274" s="7"/>
      <c r="D274" s="7"/>
      <c r="E274" s="7"/>
      <c r="F274" s="7"/>
      <c r="G274" s="7"/>
      <c r="H274" s="7"/>
      <c r="I274" s="7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 s="8"/>
      <c r="BB274" s="8"/>
      <c r="BC274" s="8"/>
      <c r="BD274" s="8"/>
      <c r="BE274" s="8"/>
      <c r="BF274" s="50"/>
      <c r="BG274" s="52"/>
      <c r="BH274" s="8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3:119" s="5" customFormat="1">
      <c r="C275" s="7"/>
      <c r="D275" s="7"/>
      <c r="E275" s="7"/>
      <c r="F275" s="7"/>
      <c r="G275" s="7"/>
      <c r="H275" s="7"/>
      <c r="I275" s="7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 s="8"/>
      <c r="BB275" s="8"/>
      <c r="BC275" s="8"/>
      <c r="BD275" s="8"/>
      <c r="BE275" s="8"/>
      <c r="BF275" s="50"/>
      <c r="BG275" s="52"/>
      <c r="BH275" s="8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3:119" s="5" customFormat="1">
      <c r="C276" s="7"/>
      <c r="D276" s="7"/>
      <c r="E276" s="7"/>
      <c r="F276" s="7"/>
      <c r="G276" s="7"/>
      <c r="H276" s="7"/>
      <c r="I276" s="7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 s="8"/>
      <c r="BB276" s="8"/>
      <c r="BC276" s="8"/>
      <c r="BD276" s="8"/>
      <c r="BE276" s="8"/>
      <c r="BF276" s="50"/>
      <c r="BG276" s="52"/>
      <c r="BH276" s="8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3:119" s="5" customFormat="1">
      <c r="C277" s="7"/>
      <c r="D277" s="7"/>
      <c r="E277" s="7"/>
      <c r="F277" s="7"/>
      <c r="G277" s="7"/>
      <c r="H277" s="7"/>
      <c r="I277" s="7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 s="8"/>
      <c r="BB277" s="8"/>
      <c r="BC277" s="8"/>
      <c r="BD277" s="8"/>
      <c r="BE277" s="8"/>
      <c r="BF277" s="50"/>
      <c r="BG277" s="52"/>
      <c r="BH277" s="8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3:119" s="5" customFormat="1">
      <c r="C278" s="7"/>
      <c r="D278" s="7"/>
      <c r="E278" s="7"/>
      <c r="F278" s="7"/>
      <c r="G278" s="7"/>
      <c r="H278" s="7"/>
      <c r="I278" s="7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 s="8"/>
      <c r="BB278" s="8"/>
      <c r="BC278" s="8"/>
      <c r="BD278" s="8"/>
      <c r="BE278" s="8"/>
      <c r="BF278" s="50"/>
      <c r="BG278" s="52"/>
      <c r="BH278" s="8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3:119" s="5" customFormat="1">
      <c r="C279" s="7"/>
      <c r="D279" s="7"/>
      <c r="E279" s="7"/>
      <c r="F279" s="7"/>
      <c r="G279" s="7"/>
      <c r="H279" s="7"/>
      <c r="I279" s="7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 s="8"/>
      <c r="BB279" s="8"/>
      <c r="BC279" s="8"/>
      <c r="BD279" s="8"/>
      <c r="BE279" s="8"/>
      <c r="BF279" s="50"/>
      <c r="BG279" s="52"/>
      <c r="BH279" s="8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3:119" s="5" customFormat="1">
      <c r="C280" s="7"/>
      <c r="D280" s="7"/>
      <c r="E280" s="7"/>
      <c r="F280" s="7"/>
      <c r="G280" s="7"/>
      <c r="H280" s="7"/>
      <c r="I280" s="7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 s="8"/>
      <c r="BB280" s="8"/>
      <c r="BC280" s="8"/>
      <c r="BD280" s="8"/>
      <c r="BE280" s="8"/>
      <c r="BF280" s="50"/>
      <c r="BG280" s="52"/>
      <c r="BH280" s="8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3:119" s="5" customFormat="1">
      <c r="C281" s="7"/>
      <c r="D281" s="7"/>
      <c r="E281" s="7"/>
      <c r="F281" s="7"/>
      <c r="G281" s="7"/>
      <c r="H281" s="7"/>
      <c r="I281" s="7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 s="8"/>
      <c r="BB281" s="8"/>
      <c r="BC281" s="8"/>
      <c r="BD281" s="8"/>
      <c r="BE281" s="8"/>
      <c r="BF281" s="50"/>
      <c r="BG281" s="52"/>
      <c r="BH281" s="8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3:119" s="5" customFormat="1">
      <c r="C282" s="7"/>
      <c r="D282" s="7"/>
      <c r="E282" s="7"/>
      <c r="F282" s="7"/>
      <c r="G282" s="7"/>
      <c r="H282" s="7"/>
      <c r="I282" s="7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 s="8"/>
      <c r="BB282" s="8"/>
      <c r="BC282" s="8"/>
      <c r="BD282" s="8"/>
      <c r="BE282" s="8"/>
      <c r="BF282" s="50"/>
      <c r="BG282" s="52"/>
      <c r="BH282" s="8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3:119" s="5" customFormat="1">
      <c r="C283" s="7"/>
      <c r="D283" s="7"/>
      <c r="E283" s="7"/>
      <c r="F283" s="7"/>
      <c r="G283" s="7"/>
      <c r="H283" s="7"/>
      <c r="I283" s="7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 s="8"/>
      <c r="BB283" s="8"/>
      <c r="BC283" s="8"/>
      <c r="BD283" s="8"/>
      <c r="BE283" s="8"/>
      <c r="BF283" s="50"/>
      <c r="BG283" s="52"/>
      <c r="BH283" s="8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3:119" s="5" customFormat="1">
      <c r="C284" s="7"/>
      <c r="D284" s="7"/>
      <c r="E284" s="7"/>
      <c r="F284" s="7"/>
      <c r="G284" s="7"/>
      <c r="H284" s="7"/>
      <c r="I284" s="7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 s="8"/>
      <c r="BB284" s="8"/>
      <c r="BC284" s="8"/>
      <c r="BD284" s="8"/>
      <c r="BE284" s="8"/>
      <c r="BF284" s="50"/>
      <c r="BG284" s="52"/>
      <c r="BH284" s="8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3:119" s="5" customFormat="1">
      <c r="C285" s="7"/>
      <c r="D285" s="7"/>
      <c r="E285" s="7"/>
      <c r="F285" s="7"/>
      <c r="G285" s="7"/>
      <c r="H285" s="7"/>
      <c r="I285" s="7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 s="8"/>
      <c r="BB285" s="8"/>
      <c r="BC285" s="8"/>
      <c r="BD285" s="8"/>
      <c r="BE285" s="8"/>
      <c r="BF285" s="50"/>
      <c r="BG285" s="52"/>
      <c r="BH285" s="8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3:119" s="5" customFormat="1">
      <c r="C286" s="7"/>
      <c r="D286" s="7"/>
      <c r="E286" s="7"/>
      <c r="F286" s="7"/>
      <c r="G286" s="7"/>
      <c r="H286" s="7"/>
      <c r="I286" s="7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 s="8"/>
      <c r="BB286" s="8"/>
      <c r="BC286" s="8"/>
      <c r="BD286" s="8"/>
      <c r="BE286" s="8"/>
      <c r="BF286" s="50"/>
      <c r="BG286" s="52"/>
      <c r="BH286" s="8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3:119" s="5" customFormat="1">
      <c r="C287" s="7"/>
      <c r="D287" s="7"/>
      <c r="E287" s="7"/>
      <c r="F287" s="7"/>
      <c r="G287" s="7"/>
      <c r="H287" s="7"/>
      <c r="I287" s="7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 s="8"/>
      <c r="BB287" s="8"/>
      <c r="BC287" s="8"/>
      <c r="BD287" s="8"/>
      <c r="BE287" s="8"/>
      <c r="BF287" s="50"/>
      <c r="BG287" s="52"/>
      <c r="BH287" s="8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3:119" s="5" customFormat="1">
      <c r="C288" s="7"/>
      <c r="D288" s="7"/>
      <c r="E288" s="7"/>
      <c r="F288" s="7"/>
      <c r="G288" s="7"/>
      <c r="H288" s="7"/>
      <c r="I288" s="7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 s="8"/>
      <c r="BB288" s="8"/>
      <c r="BC288" s="8"/>
      <c r="BD288" s="8"/>
      <c r="BE288" s="8"/>
      <c r="BF288" s="50"/>
      <c r="BG288" s="52"/>
      <c r="BH288" s="8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3:119" s="5" customFormat="1">
      <c r="C289" s="7"/>
      <c r="D289" s="7"/>
      <c r="E289" s="7"/>
      <c r="F289" s="7"/>
      <c r="G289" s="7"/>
      <c r="H289" s="7"/>
      <c r="I289" s="7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 s="8"/>
      <c r="BB289" s="8"/>
      <c r="BC289" s="8"/>
      <c r="BD289" s="8"/>
      <c r="BE289" s="8"/>
      <c r="BF289" s="50"/>
      <c r="BG289" s="52"/>
      <c r="BH289" s="8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3:119" s="5" customFormat="1">
      <c r="C290" s="7"/>
      <c r="D290" s="7"/>
      <c r="E290" s="7"/>
      <c r="F290" s="7"/>
      <c r="G290" s="7"/>
      <c r="H290" s="7"/>
      <c r="I290" s="7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 s="8"/>
      <c r="BB290" s="8"/>
      <c r="BC290" s="8"/>
      <c r="BD290" s="8"/>
      <c r="BE290" s="8"/>
      <c r="BF290" s="50"/>
      <c r="BG290" s="52"/>
      <c r="BH290" s="8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3:119" s="5" customFormat="1">
      <c r="C291" s="7"/>
      <c r="D291" s="7"/>
      <c r="E291" s="7"/>
      <c r="F291" s="7"/>
      <c r="G291" s="7"/>
      <c r="H291" s="7"/>
      <c r="I291" s="7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 s="8"/>
      <c r="BB291" s="8"/>
      <c r="BC291" s="8"/>
      <c r="BD291" s="8"/>
      <c r="BE291" s="8"/>
      <c r="BF291" s="50"/>
      <c r="BG291" s="52"/>
      <c r="BH291" s="8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3:119" s="5" customFormat="1">
      <c r="C292" s="7"/>
      <c r="D292" s="7"/>
      <c r="E292" s="7"/>
      <c r="F292" s="7"/>
      <c r="G292" s="7"/>
      <c r="H292" s="7"/>
      <c r="I292" s="7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 s="8"/>
      <c r="BB292" s="8"/>
      <c r="BC292" s="8"/>
      <c r="BD292" s="8"/>
      <c r="BE292" s="8"/>
      <c r="BF292" s="50"/>
      <c r="BG292" s="52"/>
      <c r="BH292" s="8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3:119" s="5" customFormat="1">
      <c r="C293" s="7"/>
      <c r="D293" s="7"/>
      <c r="E293" s="7"/>
      <c r="F293" s="7"/>
      <c r="G293" s="7"/>
      <c r="H293" s="7"/>
      <c r="I293" s="7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 s="8"/>
      <c r="BB293" s="8"/>
      <c r="BC293" s="8"/>
      <c r="BD293" s="8"/>
      <c r="BE293" s="8"/>
      <c r="BF293" s="50"/>
      <c r="BG293" s="52"/>
      <c r="BH293" s="8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3:119" s="5" customFormat="1">
      <c r="C294" s="7"/>
      <c r="D294" s="7"/>
      <c r="E294" s="7"/>
      <c r="F294" s="7"/>
      <c r="G294" s="7"/>
      <c r="H294" s="7"/>
      <c r="I294" s="7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 s="8"/>
      <c r="BB294" s="8"/>
      <c r="BC294" s="8"/>
      <c r="BD294" s="8"/>
      <c r="BE294" s="8"/>
      <c r="BF294" s="50"/>
      <c r="BG294" s="52"/>
      <c r="BH294" s="8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3:119" s="5" customFormat="1">
      <c r="C295" s="7"/>
      <c r="D295" s="7"/>
      <c r="E295" s="7"/>
      <c r="F295" s="7"/>
      <c r="G295" s="7"/>
      <c r="H295" s="7"/>
      <c r="I295" s="7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 s="8"/>
      <c r="BB295" s="8"/>
      <c r="BC295" s="8"/>
      <c r="BD295" s="8"/>
      <c r="BE295" s="8"/>
      <c r="BF295" s="50"/>
      <c r="BG295" s="52"/>
      <c r="BH295" s="8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3:119" s="5" customFormat="1">
      <c r="C296" s="7"/>
      <c r="D296" s="7"/>
      <c r="E296" s="7"/>
      <c r="F296" s="7"/>
      <c r="G296" s="7"/>
      <c r="H296" s="7"/>
      <c r="I296" s="7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 s="8"/>
      <c r="BB296" s="8"/>
      <c r="BC296" s="8"/>
      <c r="BD296" s="8"/>
      <c r="BE296" s="8"/>
      <c r="BF296" s="50"/>
      <c r="BG296" s="52"/>
      <c r="BH296" s="8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3:119" s="5" customFormat="1">
      <c r="C297" s="7"/>
      <c r="D297" s="7"/>
      <c r="E297" s="7"/>
      <c r="F297" s="7"/>
      <c r="G297" s="7"/>
      <c r="H297" s="7"/>
      <c r="I297" s="7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 s="8"/>
      <c r="BB297" s="8"/>
      <c r="BC297" s="8"/>
      <c r="BD297" s="8"/>
      <c r="BE297" s="8"/>
      <c r="BF297" s="50"/>
      <c r="BG297" s="52"/>
      <c r="BH297" s="8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3:119" s="5" customFormat="1">
      <c r="C298" s="7"/>
      <c r="D298" s="7"/>
      <c r="E298" s="7"/>
      <c r="F298" s="7"/>
      <c r="G298" s="7"/>
      <c r="H298" s="7"/>
      <c r="I298" s="7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 s="8"/>
      <c r="BB298" s="8"/>
      <c r="BC298" s="8"/>
      <c r="BD298" s="8"/>
      <c r="BE298" s="8"/>
      <c r="BF298" s="50"/>
      <c r="BG298" s="52"/>
      <c r="BH298" s="8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3:119" s="5" customFormat="1">
      <c r="C299" s="7"/>
      <c r="D299" s="7"/>
      <c r="E299" s="7"/>
      <c r="F299" s="7"/>
      <c r="G299" s="7"/>
      <c r="H299" s="7"/>
      <c r="I299" s="7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8"/>
      <c r="BB299" s="8"/>
      <c r="BC299" s="8"/>
      <c r="BD299" s="8"/>
      <c r="BE299" s="8"/>
      <c r="BF299" s="50"/>
      <c r="BG299" s="52"/>
      <c r="BH299" s="8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3:119" s="5" customFormat="1">
      <c r="C300" s="7"/>
      <c r="D300" s="7"/>
      <c r="E300" s="7"/>
      <c r="F300" s="7"/>
      <c r="G300" s="7"/>
      <c r="H300" s="7"/>
      <c r="I300" s="7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 s="8"/>
      <c r="BB300" s="8"/>
      <c r="BC300" s="8"/>
      <c r="BD300" s="8"/>
      <c r="BE300" s="8"/>
      <c r="BF300" s="50"/>
      <c r="BG300" s="52"/>
      <c r="BH300" s="8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3:119" s="5" customFormat="1">
      <c r="C301" s="7"/>
      <c r="D301" s="7"/>
      <c r="E301" s="7"/>
      <c r="F301" s="7"/>
      <c r="G301" s="7"/>
      <c r="H301" s="7"/>
      <c r="I301" s="7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 s="8"/>
      <c r="BB301" s="8"/>
      <c r="BC301" s="8"/>
      <c r="BD301" s="8"/>
      <c r="BE301" s="8"/>
      <c r="BF301" s="50"/>
      <c r="BG301" s="52"/>
      <c r="BH301" s="8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3:119" s="5" customFormat="1">
      <c r="C302" s="7"/>
      <c r="D302" s="7"/>
      <c r="E302" s="7"/>
      <c r="F302" s="7"/>
      <c r="G302" s="7"/>
      <c r="H302" s="7"/>
      <c r="I302" s="7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 s="8"/>
      <c r="BB302" s="8"/>
      <c r="BC302" s="8"/>
      <c r="BD302" s="8"/>
      <c r="BE302" s="8"/>
      <c r="BF302" s="50"/>
      <c r="BG302" s="52"/>
      <c r="BH302" s="8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3:119" s="5" customFormat="1">
      <c r="C303" s="7"/>
      <c r="D303" s="7"/>
      <c r="E303" s="7"/>
      <c r="F303" s="7"/>
      <c r="G303" s="7"/>
      <c r="H303" s="7"/>
      <c r="I303" s="7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 s="8"/>
      <c r="BB303" s="8"/>
      <c r="BC303" s="8"/>
      <c r="BD303" s="8"/>
      <c r="BE303" s="8"/>
      <c r="BF303" s="50"/>
      <c r="BG303" s="52"/>
      <c r="BH303" s="8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3:119" s="5" customFormat="1">
      <c r="C304" s="7"/>
      <c r="D304" s="7"/>
      <c r="E304" s="7"/>
      <c r="F304" s="7"/>
      <c r="G304" s="7"/>
      <c r="H304" s="7"/>
      <c r="I304" s="7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 s="8"/>
      <c r="BB304" s="8"/>
      <c r="BC304" s="8"/>
      <c r="BD304" s="8"/>
      <c r="BE304" s="8"/>
      <c r="BF304" s="50"/>
      <c r="BG304" s="52"/>
      <c r="BH304" s="8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3:119" s="5" customFormat="1">
      <c r="C305" s="7"/>
      <c r="D305" s="7"/>
      <c r="E305" s="7"/>
      <c r="F305" s="7"/>
      <c r="G305" s="7"/>
      <c r="H305" s="7"/>
      <c r="I305" s="7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 s="8"/>
      <c r="BB305" s="8"/>
      <c r="BC305" s="8"/>
      <c r="BD305" s="8"/>
      <c r="BE305" s="8"/>
      <c r="BF305" s="50"/>
      <c r="BG305" s="52"/>
      <c r="BH305" s="8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3:119" s="5" customFormat="1">
      <c r="C306" s="7"/>
      <c r="D306" s="7"/>
      <c r="E306" s="7"/>
      <c r="F306" s="7"/>
      <c r="G306" s="7"/>
      <c r="H306" s="7"/>
      <c r="I306" s="7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8"/>
      <c r="BB306" s="8"/>
      <c r="BC306" s="8"/>
      <c r="BD306" s="8"/>
      <c r="BE306" s="8"/>
      <c r="BF306" s="50"/>
      <c r="BG306" s="52"/>
      <c r="BH306" s="8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3:119" s="5" customFormat="1">
      <c r="C307" s="7"/>
      <c r="D307" s="7"/>
      <c r="E307" s="7"/>
      <c r="F307" s="7"/>
      <c r="G307" s="7"/>
      <c r="H307" s="7"/>
      <c r="I307" s="7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 s="8"/>
      <c r="BB307" s="8"/>
      <c r="BC307" s="8"/>
      <c r="BD307" s="8"/>
      <c r="BE307" s="8"/>
      <c r="BF307" s="50"/>
      <c r="BG307" s="52"/>
      <c r="BH307" s="8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3:119" s="5" customFormat="1">
      <c r="C308" s="7"/>
      <c r="D308" s="7"/>
      <c r="E308" s="7"/>
      <c r="F308" s="7"/>
      <c r="G308" s="7"/>
      <c r="H308" s="7"/>
      <c r="I308" s="7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 s="8"/>
      <c r="BB308" s="8"/>
      <c r="BC308" s="8"/>
      <c r="BD308" s="8"/>
      <c r="BE308" s="8"/>
      <c r="BF308" s="50"/>
      <c r="BG308" s="52"/>
      <c r="BH308" s="8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3:119" s="5" customFormat="1">
      <c r="C309" s="7"/>
      <c r="D309" s="7"/>
      <c r="E309" s="7"/>
      <c r="F309" s="7"/>
      <c r="G309" s="7"/>
      <c r="H309" s="7"/>
      <c r="I309" s="7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 s="8"/>
      <c r="BB309" s="8"/>
      <c r="BC309" s="8"/>
      <c r="BD309" s="8"/>
      <c r="BE309" s="8"/>
      <c r="BF309" s="50"/>
      <c r="BG309" s="52"/>
      <c r="BH309" s="8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3:119" s="5" customFormat="1">
      <c r="C310" s="7"/>
      <c r="D310" s="7"/>
      <c r="E310" s="7"/>
      <c r="F310" s="7"/>
      <c r="G310" s="7"/>
      <c r="H310" s="7"/>
      <c r="I310" s="7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 s="8"/>
      <c r="BB310" s="8"/>
      <c r="BC310" s="8"/>
      <c r="BD310" s="8"/>
      <c r="BE310" s="8"/>
      <c r="BF310" s="50"/>
      <c r="BG310" s="52"/>
      <c r="BH310" s="8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3:119" s="5" customFormat="1">
      <c r="C311" s="7"/>
      <c r="D311" s="7"/>
      <c r="E311" s="7"/>
      <c r="F311" s="7"/>
      <c r="G311" s="7"/>
      <c r="H311" s="7"/>
      <c r="I311" s="7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 s="8"/>
      <c r="BB311" s="8"/>
      <c r="BC311" s="8"/>
      <c r="BD311" s="8"/>
      <c r="BE311" s="8"/>
      <c r="BF311" s="50"/>
      <c r="BG311" s="52"/>
      <c r="BH311" s="8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3:119" s="5" customFormat="1">
      <c r="C312" s="7"/>
      <c r="D312" s="7"/>
      <c r="E312" s="7"/>
      <c r="F312" s="7"/>
      <c r="G312" s="7"/>
      <c r="H312" s="7"/>
      <c r="I312" s="7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 s="8"/>
      <c r="BB312" s="8"/>
      <c r="BC312" s="8"/>
      <c r="BD312" s="8"/>
      <c r="BE312" s="8"/>
      <c r="BF312" s="50"/>
      <c r="BG312" s="52"/>
      <c r="BH312" s="8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3:119" s="5" customFormat="1">
      <c r="C313" s="7"/>
      <c r="D313" s="7"/>
      <c r="E313" s="7"/>
      <c r="F313" s="7"/>
      <c r="G313" s="7"/>
      <c r="H313" s="7"/>
      <c r="I313" s="7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 s="8"/>
      <c r="BB313" s="8"/>
      <c r="BC313" s="8"/>
      <c r="BD313" s="8"/>
      <c r="BE313" s="8"/>
      <c r="BF313" s="50"/>
      <c r="BG313" s="52"/>
      <c r="BH313" s="8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3:119" s="5" customFormat="1">
      <c r="C314" s="7"/>
      <c r="D314" s="7"/>
      <c r="E314" s="7"/>
      <c r="F314" s="7"/>
      <c r="G314" s="7"/>
      <c r="H314" s="7"/>
      <c r="I314" s="7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 s="8"/>
      <c r="BB314" s="8"/>
      <c r="BC314" s="8"/>
      <c r="BD314" s="8"/>
      <c r="BE314" s="8"/>
      <c r="BF314" s="50"/>
      <c r="BG314" s="52"/>
      <c r="BH314" s="8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3:119" s="5" customFormat="1">
      <c r="C315" s="7"/>
      <c r="D315" s="7"/>
      <c r="E315" s="7"/>
      <c r="F315" s="7"/>
      <c r="G315" s="7"/>
      <c r="H315" s="7"/>
      <c r="I315" s="7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 s="8"/>
      <c r="BB315" s="8"/>
      <c r="BC315" s="8"/>
      <c r="BD315" s="8"/>
      <c r="BE315" s="8"/>
      <c r="BF315" s="50"/>
      <c r="BG315" s="52"/>
      <c r="BH315" s="8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3:119" s="5" customFormat="1">
      <c r="C316" s="7"/>
      <c r="D316" s="7"/>
      <c r="E316" s="7"/>
      <c r="F316" s="7"/>
      <c r="G316" s="7"/>
      <c r="H316" s="7"/>
      <c r="I316" s="7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 s="8"/>
      <c r="BB316" s="8"/>
      <c r="BC316" s="8"/>
      <c r="BD316" s="8"/>
      <c r="BE316" s="8"/>
      <c r="BF316" s="50"/>
      <c r="BG316" s="52"/>
      <c r="BH316" s="8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3:119" s="5" customFormat="1">
      <c r="C317" s="7"/>
      <c r="D317" s="7"/>
      <c r="E317" s="7"/>
      <c r="F317" s="7"/>
      <c r="G317" s="7"/>
      <c r="H317" s="7"/>
      <c r="I317" s="7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 s="8"/>
      <c r="BB317" s="8"/>
      <c r="BC317" s="8"/>
      <c r="BD317" s="8"/>
      <c r="BE317" s="8"/>
      <c r="BF317" s="50"/>
      <c r="BG317" s="52"/>
      <c r="BH317" s="8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3:119" s="5" customFormat="1">
      <c r="C318" s="7"/>
      <c r="D318" s="7"/>
      <c r="E318" s="7"/>
      <c r="F318" s="7"/>
      <c r="G318" s="7"/>
      <c r="H318" s="7"/>
      <c r="I318" s="7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 s="8"/>
      <c r="BB318" s="8"/>
      <c r="BC318" s="8"/>
      <c r="BD318" s="8"/>
      <c r="BE318" s="8"/>
      <c r="BF318" s="50"/>
      <c r="BG318" s="52"/>
      <c r="BH318" s="8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3:119" s="5" customFormat="1">
      <c r="C319" s="7"/>
      <c r="D319" s="7"/>
      <c r="E319" s="7"/>
      <c r="F319" s="7"/>
      <c r="G319" s="7"/>
      <c r="H319" s="7"/>
      <c r="I319" s="7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 s="8"/>
      <c r="BB319" s="8"/>
      <c r="BC319" s="8"/>
      <c r="BD319" s="8"/>
      <c r="BE319" s="8"/>
      <c r="BF319" s="50"/>
      <c r="BG319" s="52"/>
      <c r="BH319" s="8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3:119" s="5" customFormat="1">
      <c r="C320" s="7"/>
      <c r="D320" s="7"/>
      <c r="E320" s="7"/>
      <c r="F320" s="7"/>
      <c r="G320" s="7"/>
      <c r="H320" s="7"/>
      <c r="I320" s="7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 s="8"/>
      <c r="BB320" s="8"/>
      <c r="BC320" s="8"/>
      <c r="BD320" s="8"/>
      <c r="BE320" s="8"/>
      <c r="BF320" s="50"/>
      <c r="BG320" s="52"/>
      <c r="BH320" s="8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3:119" s="5" customFormat="1">
      <c r="C321" s="7"/>
      <c r="D321" s="7"/>
      <c r="E321" s="7"/>
      <c r="F321" s="7"/>
      <c r="G321" s="7"/>
      <c r="H321" s="7"/>
      <c r="I321" s="7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 s="8"/>
      <c r="BB321" s="8"/>
      <c r="BC321" s="8"/>
      <c r="BD321" s="8"/>
      <c r="BE321" s="8"/>
      <c r="BF321" s="50"/>
      <c r="BG321" s="52"/>
      <c r="BH321" s="8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3:119" s="5" customFormat="1">
      <c r="C322" s="7"/>
      <c r="D322" s="7"/>
      <c r="E322" s="7"/>
      <c r="F322" s="7"/>
      <c r="G322" s="7"/>
      <c r="H322" s="7"/>
      <c r="I322" s="7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 s="8"/>
      <c r="BB322" s="8"/>
      <c r="BC322" s="8"/>
      <c r="BD322" s="8"/>
      <c r="BE322" s="8"/>
      <c r="BF322" s="50"/>
      <c r="BG322" s="52"/>
      <c r="BH322" s="8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  <row r="323" spans="3:119" s="5" customFormat="1">
      <c r="C323" s="7"/>
      <c r="D323" s="7"/>
      <c r="E323" s="7"/>
      <c r="F323" s="7"/>
      <c r="G323" s="7"/>
      <c r="H323" s="7"/>
      <c r="I323" s="7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 s="8"/>
      <c r="BB323" s="8"/>
      <c r="BC323" s="8"/>
      <c r="BD323" s="8"/>
      <c r="BE323" s="8"/>
      <c r="BF323" s="50"/>
      <c r="BG323" s="52"/>
      <c r="BH323" s="8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</row>
    <row r="324" spans="3:119" s="5" customFormat="1">
      <c r="C324" s="7"/>
      <c r="D324" s="7"/>
      <c r="E324" s="7"/>
      <c r="F324" s="7"/>
      <c r="G324" s="7"/>
      <c r="H324" s="7"/>
      <c r="I324" s="7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 s="8"/>
      <c r="BB324" s="8"/>
      <c r="BC324" s="8"/>
      <c r="BD324" s="8"/>
      <c r="BE324" s="8"/>
      <c r="BF324" s="50"/>
      <c r="BG324" s="52"/>
      <c r="BH324" s="8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</row>
    <row r="325" spans="3:119" s="5" customFormat="1">
      <c r="C325" s="7"/>
      <c r="D325" s="7"/>
      <c r="E325" s="7"/>
      <c r="F325" s="7"/>
      <c r="G325" s="7"/>
      <c r="H325" s="7"/>
      <c r="I325" s="7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 s="8"/>
      <c r="BB325" s="8"/>
      <c r="BC325" s="8"/>
      <c r="BD325" s="8"/>
      <c r="BE325" s="8"/>
      <c r="BF325" s="50"/>
      <c r="BG325" s="52"/>
      <c r="BH325" s="8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</row>
    <row r="326" spans="3:119" s="5" customFormat="1">
      <c r="C326" s="7"/>
      <c r="D326" s="7"/>
      <c r="E326" s="7"/>
      <c r="F326" s="7"/>
      <c r="G326" s="7"/>
      <c r="H326" s="7"/>
      <c r="I326" s="7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 s="8"/>
      <c r="BB326" s="8"/>
      <c r="BC326" s="8"/>
      <c r="BD326" s="8"/>
      <c r="BE326" s="8"/>
      <c r="BF326" s="50"/>
      <c r="BG326" s="52"/>
      <c r="BH326" s="8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</row>
    <row r="327" spans="3:119" s="5" customFormat="1">
      <c r="C327" s="7"/>
      <c r="D327" s="7"/>
      <c r="E327" s="7"/>
      <c r="F327" s="7"/>
      <c r="G327" s="7"/>
      <c r="H327" s="7"/>
      <c r="I327" s="7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 s="8"/>
      <c r="BB327" s="8"/>
      <c r="BC327" s="8"/>
      <c r="BD327" s="8"/>
      <c r="BE327" s="8"/>
      <c r="BF327" s="50"/>
      <c r="BG327" s="52"/>
      <c r="BH327" s="8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</row>
    <row r="328" spans="3:119" s="5" customFormat="1">
      <c r="C328" s="7"/>
      <c r="D328" s="7"/>
      <c r="E328" s="7"/>
      <c r="F328" s="7"/>
      <c r="G328" s="7"/>
      <c r="H328" s="7"/>
      <c r="I328" s="7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 s="8"/>
      <c r="BB328" s="8"/>
      <c r="BC328" s="8"/>
      <c r="BD328" s="8"/>
      <c r="BE328" s="8"/>
      <c r="BF328" s="50"/>
      <c r="BG328" s="52"/>
      <c r="BH328" s="8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</row>
    <row r="329" spans="3:119" s="5" customFormat="1">
      <c r="C329" s="7"/>
      <c r="D329" s="7"/>
      <c r="E329" s="7"/>
      <c r="F329" s="7"/>
      <c r="G329" s="7"/>
      <c r="H329" s="7"/>
      <c r="I329" s="7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 s="8"/>
      <c r="BB329" s="8"/>
      <c r="BC329" s="8"/>
      <c r="BD329" s="8"/>
      <c r="BE329" s="8"/>
      <c r="BF329" s="50"/>
      <c r="BG329" s="52"/>
      <c r="BH329" s="8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</row>
    <row r="330" spans="3:119" s="5" customFormat="1">
      <c r="C330" s="7"/>
      <c r="D330" s="7"/>
      <c r="E330" s="7"/>
      <c r="F330" s="7"/>
      <c r="G330" s="7"/>
      <c r="H330" s="7"/>
      <c r="I330" s="7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 s="8"/>
      <c r="BB330" s="8"/>
      <c r="BC330" s="8"/>
      <c r="BD330" s="8"/>
      <c r="BE330" s="8"/>
      <c r="BF330" s="50"/>
      <c r="BG330" s="52"/>
      <c r="BH330" s="8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</row>
    <row r="331" spans="3:119" s="5" customFormat="1">
      <c r="C331" s="7"/>
      <c r="D331" s="7"/>
      <c r="E331" s="7"/>
      <c r="F331" s="7"/>
      <c r="G331" s="7"/>
      <c r="H331" s="7"/>
      <c r="I331" s="7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 s="8"/>
      <c r="BB331" s="8"/>
      <c r="BC331" s="8"/>
      <c r="BD331" s="8"/>
      <c r="BE331" s="8"/>
      <c r="BF331" s="50"/>
      <c r="BG331" s="52"/>
      <c r="BH331" s="8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</row>
    <row r="332" spans="3:119" s="5" customFormat="1">
      <c r="C332" s="7"/>
      <c r="D332" s="7"/>
      <c r="E332" s="7"/>
      <c r="F332" s="7"/>
      <c r="G332" s="7"/>
      <c r="H332" s="7"/>
      <c r="I332" s="7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 s="8"/>
      <c r="BB332" s="8"/>
      <c r="BC332" s="8"/>
      <c r="BD332" s="8"/>
      <c r="BE332" s="8"/>
      <c r="BF332" s="50"/>
      <c r="BG332" s="52"/>
      <c r="BH332" s="8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</row>
    <row r="333" spans="3:119" s="5" customFormat="1">
      <c r="C333" s="7"/>
      <c r="D333" s="7"/>
      <c r="E333" s="7"/>
      <c r="F333" s="7"/>
      <c r="G333" s="7"/>
      <c r="H333" s="7"/>
      <c r="I333" s="7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 s="8"/>
      <c r="BB333" s="8"/>
      <c r="BC333" s="8"/>
      <c r="BD333" s="8"/>
      <c r="BE333" s="8"/>
      <c r="BF333" s="50"/>
      <c r="BG333" s="52"/>
      <c r="BH333" s="8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</row>
    <row r="334" spans="3:119" s="5" customFormat="1">
      <c r="C334" s="7"/>
      <c r="D334" s="7"/>
      <c r="E334" s="7"/>
      <c r="F334" s="7"/>
      <c r="G334" s="7"/>
      <c r="H334" s="7"/>
      <c r="I334" s="7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 s="8"/>
      <c r="BB334" s="8"/>
      <c r="BC334" s="8"/>
      <c r="BD334" s="8"/>
      <c r="BE334" s="8"/>
      <c r="BF334" s="50"/>
      <c r="BG334" s="52"/>
      <c r="BH334" s="8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</row>
    <row r="335" spans="3:119" s="5" customFormat="1">
      <c r="C335" s="7"/>
      <c r="D335" s="7"/>
      <c r="E335" s="7"/>
      <c r="F335" s="7"/>
      <c r="G335" s="7"/>
      <c r="H335" s="7"/>
      <c r="I335" s="7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 s="8"/>
      <c r="BB335" s="8"/>
      <c r="BC335" s="8"/>
      <c r="BD335" s="8"/>
      <c r="BE335" s="8"/>
      <c r="BF335" s="50"/>
      <c r="BG335" s="52"/>
      <c r="BH335" s="8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</row>
    <row r="336" spans="3:119" s="5" customFormat="1">
      <c r="C336" s="7"/>
      <c r="D336" s="7"/>
      <c r="E336" s="7"/>
      <c r="F336" s="7"/>
      <c r="G336" s="7"/>
      <c r="H336" s="7"/>
      <c r="I336" s="7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 s="8"/>
      <c r="BB336" s="8"/>
      <c r="BC336" s="8"/>
      <c r="BD336" s="8"/>
      <c r="BE336" s="8"/>
      <c r="BF336" s="50"/>
      <c r="BG336" s="52"/>
      <c r="BH336" s="8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</row>
    <row r="337" spans="3:119" s="5" customFormat="1">
      <c r="C337" s="7"/>
      <c r="D337" s="7"/>
      <c r="E337" s="7"/>
      <c r="F337" s="7"/>
      <c r="G337" s="7"/>
      <c r="H337" s="7"/>
      <c r="I337" s="7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 s="8"/>
      <c r="BB337" s="8"/>
      <c r="BC337" s="8"/>
      <c r="BD337" s="8"/>
      <c r="BE337" s="8"/>
      <c r="BF337" s="50"/>
      <c r="BG337" s="52"/>
      <c r="BH337" s="8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</row>
    <row r="338" spans="3:119" s="5" customFormat="1">
      <c r="C338" s="7"/>
      <c r="D338" s="7"/>
      <c r="E338" s="7"/>
      <c r="F338" s="7"/>
      <c r="G338" s="7"/>
      <c r="H338" s="7"/>
      <c r="I338" s="7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 s="8"/>
      <c r="BB338" s="8"/>
      <c r="BC338" s="8"/>
      <c r="BD338" s="8"/>
      <c r="BE338" s="8"/>
      <c r="BF338" s="50"/>
      <c r="BG338" s="52"/>
      <c r="BH338" s="8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</row>
    <row r="339" spans="3:119" s="5" customFormat="1">
      <c r="C339" s="7"/>
      <c r="D339" s="7"/>
      <c r="E339" s="7"/>
      <c r="F339" s="7"/>
      <c r="G339" s="7"/>
      <c r="H339" s="7"/>
      <c r="I339" s="7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 s="8"/>
      <c r="BB339" s="8"/>
      <c r="BC339" s="8"/>
      <c r="BD339" s="8"/>
      <c r="BE339" s="8"/>
      <c r="BF339" s="50"/>
      <c r="BG339" s="52"/>
      <c r="BH339" s="8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</row>
    <row r="340" spans="3:119" s="5" customFormat="1">
      <c r="C340" s="7"/>
      <c r="D340" s="7"/>
      <c r="E340" s="7"/>
      <c r="F340" s="7"/>
      <c r="G340" s="7"/>
      <c r="H340" s="7"/>
      <c r="I340" s="7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 s="8"/>
      <c r="BB340" s="8"/>
      <c r="BC340" s="8"/>
      <c r="BD340" s="8"/>
      <c r="BE340" s="8"/>
      <c r="BF340" s="50"/>
      <c r="BG340" s="52"/>
      <c r="BH340" s="8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</row>
    <row r="341" spans="3:119" s="5" customFormat="1">
      <c r="C341" s="7"/>
      <c r="D341" s="7"/>
      <c r="E341" s="7"/>
      <c r="F341" s="7"/>
      <c r="G341" s="7"/>
      <c r="H341" s="7"/>
      <c r="I341" s="7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 s="8"/>
      <c r="BB341" s="8"/>
      <c r="BC341" s="8"/>
      <c r="BD341" s="8"/>
      <c r="BE341" s="8"/>
      <c r="BF341" s="50"/>
      <c r="BG341" s="52"/>
      <c r="BH341" s="8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</row>
    <row r="342" spans="3:119" s="5" customFormat="1">
      <c r="C342" s="7"/>
      <c r="D342" s="7"/>
      <c r="E342" s="7"/>
      <c r="F342" s="7"/>
      <c r="G342" s="7"/>
      <c r="H342" s="7"/>
      <c r="I342" s="7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 s="8"/>
      <c r="BB342" s="8"/>
      <c r="BC342" s="8"/>
      <c r="BD342" s="8"/>
      <c r="BE342" s="8"/>
      <c r="BF342" s="50"/>
      <c r="BG342" s="52"/>
      <c r="BH342" s="8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</row>
    <row r="343" spans="3:119" s="5" customFormat="1">
      <c r="C343" s="7"/>
      <c r="D343" s="7"/>
      <c r="E343" s="7"/>
      <c r="F343" s="7"/>
      <c r="G343" s="7"/>
      <c r="H343" s="7"/>
      <c r="I343" s="7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 s="8"/>
      <c r="BB343" s="8"/>
      <c r="BC343" s="8"/>
      <c r="BD343" s="8"/>
      <c r="BE343" s="8"/>
      <c r="BF343" s="50"/>
      <c r="BG343" s="52"/>
      <c r="BH343" s="8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</row>
    <row r="344" spans="3:119" s="5" customFormat="1">
      <c r="C344" s="7"/>
      <c r="D344" s="7"/>
      <c r="E344" s="7"/>
      <c r="F344" s="7"/>
      <c r="G344" s="7"/>
      <c r="H344" s="7"/>
      <c r="I344" s="7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 s="8"/>
      <c r="BB344" s="8"/>
      <c r="BC344" s="8"/>
      <c r="BD344" s="8"/>
      <c r="BE344" s="8"/>
      <c r="BF344" s="50"/>
      <c r="BG344" s="52"/>
      <c r="BH344" s="8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</row>
    <row r="345" spans="3:119" s="5" customFormat="1">
      <c r="C345" s="7"/>
      <c r="D345" s="7"/>
      <c r="E345" s="7"/>
      <c r="F345" s="7"/>
      <c r="G345" s="7"/>
      <c r="H345" s="7"/>
      <c r="I345" s="7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 s="8"/>
      <c r="BB345" s="8"/>
      <c r="BC345" s="8"/>
      <c r="BD345" s="8"/>
      <c r="BE345" s="8"/>
      <c r="BF345" s="50"/>
      <c r="BG345" s="52"/>
      <c r="BH345" s="8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</row>
    <row r="346" spans="3:119" s="5" customFormat="1">
      <c r="C346" s="7"/>
      <c r="D346" s="7"/>
      <c r="E346" s="7"/>
      <c r="F346" s="7"/>
      <c r="G346" s="7"/>
      <c r="H346" s="7"/>
      <c r="I346" s="7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 s="8"/>
      <c r="BB346" s="8"/>
      <c r="BC346" s="8"/>
      <c r="BD346" s="8"/>
      <c r="BE346" s="8"/>
      <c r="BF346" s="50"/>
      <c r="BG346" s="52"/>
      <c r="BH346" s="8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</row>
    <row r="347" spans="3:119" s="5" customFormat="1">
      <c r="C347" s="7"/>
      <c r="D347" s="7"/>
      <c r="E347" s="7"/>
      <c r="F347" s="7"/>
      <c r="G347" s="7"/>
      <c r="H347" s="7"/>
      <c r="I347" s="7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 s="8"/>
      <c r="BB347" s="8"/>
      <c r="BC347" s="8"/>
      <c r="BD347" s="8"/>
      <c r="BE347" s="8"/>
      <c r="BF347" s="50"/>
      <c r="BG347" s="52"/>
      <c r="BH347" s="8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</row>
    <row r="348" spans="3:119" s="5" customFormat="1">
      <c r="C348" s="7"/>
      <c r="D348" s="7"/>
      <c r="E348" s="7"/>
      <c r="F348" s="7"/>
      <c r="G348" s="7"/>
      <c r="H348" s="7"/>
      <c r="I348" s="7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 s="8"/>
      <c r="BB348" s="8"/>
      <c r="BC348" s="8"/>
      <c r="BD348" s="8"/>
      <c r="BE348" s="8"/>
      <c r="BF348" s="50"/>
      <c r="BG348" s="52"/>
      <c r="BH348" s="8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</row>
  </sheetData>
  <mergeCells count="202">
    <mergeCell ref="CD1:CG77"/>
    <mergeCell ref="K1:BD1"/>
    <mergeCell ref="B4:I13"/>
    <mergeCell ref="BE1:BE69"/>
    <mergeCell ref="J1:J69"/>
    <mergeCell ref="M19:N19"/>
    <mergeCell ref="O19:P19"/>
    <mergeCell ref="A1:I3"/>
    <mergeCell ref="AU21:BB21"/>
    <mergeCell ref="AU18:BB18"/>
    <mergeCell ref="AU24:BB24"/>
    <mergeCell ref="AU25:BB25"/>
    <mergeCell ref="AU26:BB26"/>
    <mergeCell ref="AI15:BB15"/>
    <mergeCell ref="M18:P18"/>
    <mergeCell ref="AM18:AT18"/>
    <mergeCell ref="Q18:AL18"/>
    <mergeCell ref="AJ4:AP6"/>
    <mergeCell ref="AM37:AT37"/>
    <mergeCell ref="AM20:AT20"/>
    <mergeCell ref="AM38:AT38"/>
    <mergeCell ref="M9:BB9"/>
    <mergeCell ref="Q36:AL36"/>
    <mergeCell ref="AU35:BB35"/>
    <mergeCell ref="A70:BE77"/>
    <mergeCell ref="AM40:AT40"/>
    <mergeCell ref="AM41:AT41"/>
    <mergeCell ref="Q19:AL19"/>
    <mergeCell ref="Q20:AL20"/>
    <mergeCell ref="Q21:AL21"/>
    <mergeCell ref="Q22:AL22"/>
    <mergeCell ref="Q23:AL23"/>
    <mergeCell ref="Q24:AL24"/>
    <mergeCell ref="Q25:AL25"/>
    <mergeCell ref="Q26:AL26"/>
    <mergeCell ref="Q27:AL27"/>
    <mergeCell ref="Q28:AL28"/>
    <mergeCell ref="Q29:AL29"/>
    <mergeCell ref="Q30:AL30"/>
    <mergeCell ref="Q33:AL33"/>
    <mergeCell ref="Q34:AL34"/>
    <mergeCell ref="Q38:AL38"/>
    <mergeCell ref="AM22:AT22"/>
    <mergeCell ref="AM23:AT23"/>
    <mergeCell ref="AM24:AT24"/>
    <mergeCell ref="M38:N38"/>
    <mergeCell ref="Q32:AL32"/>
    <mergeCell ref="O38:P38"/>
    <mergeCell ref="AM27:AT27"/>
    <mergeCell ref="AM25:AT25"/>
    <mergeCell ref="O23:P23"/>
    <mergeCell ref="O24:P24"/>
    <mergeCell ref="M26:N26"/>
    <mergeCell ref="O26:P26"/>
    <mergeCell ref="AM26:AT26"/>
    <mergeCell ref="AM30:AT30"/>
    <mergeCell ref="AM36:AT36"/>
    <mergeCell ref="AM31:AT31"/>
    <mergeCell ref="AM32:AT32"/>
    <mergeCell ref="O21:P21"/>
    <mergeCell ref="O22:P22"/>
    <mergeCell ref="M15:AF15"/>
    <mergeCell ref="Q37:AL37"/>
    <mergeCell ref="Q31:AL31"/>
    <mergeCell ref="M30:N30"/>
    <mergeCell ref="O30:P30"/>
    <mergeCell ref="AG16:AH16"/>
    <mergeCell ref="M16:AF16"/>
    <mergeCell ref="AI16:BB16"/>
    <mergeCell ref="O27:P27"/>
    <mergeCell ref="O36:P36"/>
    <mergeCell ref="AM19:AT19"/>
    <mergeCell ref="AM21:AT21"/>
    <mergeCell ref="M37:N37"/>
    <mergeCell ref="O37:P37"/>
    <mergeCell ref="AU37:BB37"/>
    <mergeCell ref="AU22:BB22"/>
    <mergeCell ref="AU23:BB23"/>
    <mergeCell ref="O25:P25"/>
    <mergeCell ref="AU36:BB36"/>
    <mergeCell ref="AM33:AT33"/>
    <mergeCell ref="AM34:AT34"/>
    <mergeCell ref="AM35:AT35"/>
    <mergeCell ref="AU20:BB20"/>
    <mergeCell ref="AW8:BB8"/>
    <mergeCell ref="Y12:AC12"/>
    <mergeCell ref="Q11:AC11"/>
    <mergeCell ref="AG11:AL11"/>
    <mergeCell ref="AG12:AL12"/>
    <mergeCell ref="Q13:AF14"/>
    <mergeCell ref="AM12:BB12"/>
    <mergeCell ref="AG13:AJ14"/>
    <mergeCell ref="AK13:BB14"/>
    <mergeCell ref="Z4:AH8"/>
    <mergeCell ref="Y10:BB10"/>
    <mergeCell ref="Q12:V12"/>
    <mergeCell ref="AM11:BB11"/>
    <mergeCell ref="AU19:BB19"/>
    <mergeCell ref="AU28:BB28"/>
    <mergeCell ref="AU29:BB29"/>
    <mergeCell ref="AU30:BB30"/>
    <mergeCell ref="AU32:BB32"/>
    <mergeCell ref="AU33:BB33"/>
    <mergeCell ref="M44:R44"/>
    <mergeCell ref="M45:R45"/>
    <mergeCell ref="M46:R46"/>
    <mergeCell ref="AU44:BB44"/>
    <mergeCell ref="AU45:BB45"/>
    <mergeCell ref="M33:N33"/>
    <mergeCell ref="O33:P33"/>
    <mergeCell ref="M28:N28"/>
    <mergeCell ref="M34:N34"/>
    <mergeCell ref="O34:P34"/>
    <mergeCell ref="Q40:AL40"/>
    <mergeCell ref="AM28:AT28"/>
    <mergeCell ref="AM29:AT29"/>
    <mergeCell ref="B14:C14"/>
    <mergeCell ref="D14:E14"/>
    <mergeCell ref="M27:N27"/>
    <mergeCell ref="M25:N25"/>
    <mergeCell ref="M36:N36"/>
    <mergeCell ref="M21:N21"/>
    <mergeCell ref="M22:N22"/>
    <mergeCell ref="M23:N23"/>
    <mergeCell ref="M24:N24"/>
    <mergeCell ref="M13:P14"/>
    <mergeCell ref="F14:I14"/>
    <mergeCell ref="B16:E16"/>
    <mergeCell ref="M35:N35"/>
    <mergeCell ref="O35:P35"/>
    <mergeCell ref="O28:P28"/>
    <mergeCell ref="M29:N29"/>
    <mergeCell ref="O29:P29"/>
    <mergeCell ref="M20:N20"/>
    <mergeCell ref="F15:I15"/>
    <mergeCell ref="M31:N31"/>
    <mergeCell ref="O31:P31"/>
    <mergeCell ref="M32:N32"/>
    <mergeCell ref="O32:P32"/>
    <mergeCell ref="O20:P20"/>
    <mergeCell ref="O40:P40"/>
    <mergeCell ref="AU40:BB40"/>
    <mergeCell ref="AU42:BB42"/>
    <mergeCell ref="AM47:AT47"/>
    <mergeCell ref="S43:AL43"/>
    <mergeCell ref="S44:AL44"/>
    <mergeCell ref="S45:AL45"/>
    <mergeCell ref="S42:AL42"/>
    <mergeCell ref="AM42:AT42"/>
    <mergeCell ref="AM43:AT43"/>
    <mergeCell ref="AM44:AT44"/>
    <mergeCell ref="AM45:AT45"/>
    <mergeCell ref="AM46:AT46"/>
    <mergeCell ref="S47:AG47"/>
    <mergeCell ref="C47:D47"/>
    <mergeCell ref="C48:D48"/>
    <mergeCell ref="S46:AL46"/>
    <mergeCell ref="F16:I16"/>
    <mergeCell ref="M17:BB17"/>
    <mergeCell ref="AU34:BB34"/>
    <mergeCell ref="C44:D44"/>
    <mergeCell ref="G44:H44"/>
    <mergeCell ref="C45:D45"/>
    <mergeCell ref="AU43:BB43"/>
    <mergeCell ref="AU38:BB38"/>
    <mergeCell ref="AU31:BB31"/>
    <mergeCell ref="AU27:BB27"/>
    <mergeCell ref="Q35:AL35"/>
    <mergeCell ref="Q41:AL41"/>
    <mergeCell ref="B39:I39"/>
    <mergeCell ref="AU41:BB41"/>
    <mergeCell ref="M40:N40"/>
    <mergeCell ref="M41:N41"/>
    <mergeCell ref="M39:N39"/>
    <mergeCell ref="O39:P39"/>
    <mergeCell ref="Q39:AL39"/>
    <mergeCell ref="AM39:AT39"/>
    <mergeCell ref="AU39:BB39"/>
    <mergeCell ref="D53:I53"/>
    <mergeCell ref="C49:D49"/>
    <mergeCell ref="AW47:BB47"/>
    <mergeCell ref="B43:I43"/>
    <mergeCell ref="M42:R42"/>
    <mergeCell ref="M43:R43"/>
    <mergeCell ref="G54:H54"/>
    <mergeCell ref="AU46:BB46"/>
    <mergeCell ref="K52:BD69"/>
    <mergeCell ref="A66:I69"/>
    <mergeCell ref="A52:C65"/>
    <mergeCell ref="D52:I52"/>
    <mergeCell ref="D59:I59"/>
    <mergeCell ref="G61:H61"/>
    <mergeCell ref="G62:H62"/>
    <mergeCell ref="G63:H63"/>
    <mergeCell ref="G64:H64"/>
    <mergeCell ref="G65:H65"/>
    <mergeCell ref="D60:I60"/>
    <mergeCell ref="C50:D50"/>
    <mergeCell ref="C51:D51"/>
    <mergeCell ref="M47:R47"/>
    <mergeCell ref="M49:T49"/>
    <mergeCell ref="C46:D46"/>
  </mergeCells>
  <conditionalFormatting sqref="D14">
    <cfRule type="expression" dxfId="12" priority="71">
      <formula>$D$14=""</formula>
    </cfRule>
  </conditionalFormatting>
  <conditionalFormatting sqref="F14:I14">
    <cfRule type="beginsWith" dxfId="11" priority="11" operator="beginsWith" text="NUM">
      <formula>LEFT(F14,LEN("NUM"))="NUM"</formula>
    </cfRule>
    <cfRule type="containsText" dxfId="10" priority="16" operator="containsText" text="ATT">
      <formula>NOT(ISERROR(SEARCH("ATT",F14)))</formula>
    </cfRule>
  </conditionalFormatting>
  <conditionalFormatting sqref="F15:I15">
    <cfRule type="beginsWith" dxfId="9" priority="10" operator="beginsWith" text="LEG">
      <formula>LEFT(F15,LEN("LEG"))="LEG"</formula>
    </cfRule>
  </conditionalFormatting>
  <conditionalFormatting sqref="M16:AF16">
    <cfRule type="beginsWith" dxfId="8" priority="18" operator="beginsWith" text="INS">
      <formula>LEFT(M16,LEN("INS"))="INS"</formula>
    </cfRule>
  </conditionalFormatting>
  <conditionalFormatting sqref="Q12:V12">
    <cfRule type="containsText" dxfId="7" priority="4" operator="containsText" text="ERRORE">
      <formula>NOT(ISERROR(SEARCH("ERRORE",Q12)))</formula>
    </cfRule>
  </conditionalFormatting>
  <conditionalFormatting sqref="Q11:AC11">
    <cfRule type="beginsWith" dxfId="6" priority="5" operator="beginsWith" text="INS">
      <formula>LEFT(Q11,LEN("INS"))="INS"</formula>
    </cfRule>
  </conditionalFormatting>
  <conditionalFormatting sqref="Y10">
    <cfRule type="beginsWith" dxfId="5" priority="1" operator="beginsWith" text="Denomina">
      <formula>LEFT(Y10,LEN("Denomina"))="Denomina"</formula>
    </cfRule>
    <cfRule type="notContainsBlanks" dxfId="4" priority="2">
      <formula>LEN(TRIM(A1))&gt;0</formula>
    </cfRule>
  </conditionalFormatting>
  <conditionalFormatting sqref="Y12">
    <cfRule type="containsText" dxfId="3" priority="3" operator="containsText" text="ERRORE">
      <formula>NOT(ISERROR(SEARCH("ERRORE",Y12)))</formula>
    </cfRule>
  </conditionalFormatting>
  <conditionalFormatting sqref="AI16:BB16">
    <cfRule type="beginsWith" dxfId="2" priority="17" operator="beginsWith" text="INS">
      <formula>LEFT(AI16,LEN("INS"))="INS"</formula>
    </cfRule>
  </conditionalFormatting>
  <conditionalFormatting sqref="AM11:BB12">
    <cfRule type="containsText" dxfId="1" priority="6" operator="containsText" text="ERRORE">
      <formula>NOT(ISERROR(SEARCH("ERRORE",AM11)))</formula>
    </cfRule>
  </conditionalFormatting>
  <dataValidations count="5">
    <dataValidation type="list" allowBlank="1" showInputMessage="1" showErrorMessage="1" sqref="G19:G38 G40:G41 G55:G58" xr:uid="{00000000-0002-0000-0000-000000000000}">
      <formula1>$BH$14:$BH$16</formula1>
    </dataValidation>
    <dataValidation type="list" allowBlank="1" showInputMessage="1" sqref="F16:I16" xr:uid="{00000000-0002-0000-0000-000001000000}">
      <formula1>$BG$2:$BG$3</formula1>
    </dataValidation>
    <dataValidation type="list" allowBlank="1" showInputMessage="1" showErrorMessage="1" sqref="D19:D38 D40:D41" xr:uid="{00000000-0002-0000-0000-000002000000}">
      <formula1>$BH$2:$BH$5</formula1>
    </dataValidation>
    <dataValidation type="list" allowBlank="1" showInputMessage="1" showErrorMessage="1" sqref="C45:D51" xr:uid="{00000000-0002-0000-0000-000003000000}">
      <formula1>$BH$7:$BH$9</formula1>
    </dataValidation>
    <dataValidation type="list" allowBlank="1" showInputMessage="1" showErrorMessage="1" sqref="G45:G51" xr:uid="{00000000-0002-0000-0000-000004000000}">
      <formula1>$BH$15:$BH$15</formula1>
    </dataValidation>
  </dataValidations>
  <printOptions horizontalCentered="1"/>
  <pageMargins left="0" right="0" top="0.27559055118110237" bottom="0" header="0" footer="0"/>
  <pageSetup paperSize="9" orientation="portrait" r:id="rId1"/>
  <ignoredErrors>
    <ignoredError sqref="AM45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28575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28575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28575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333375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28575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28575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2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28575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28575</xdr:rowOff>
                  </from>
                  <to>
                    <xdr:col>1</xdr:col>
                    <xdr:colOff>361950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5" name="Check Box 3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6" name="Check Box 41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7" name="Check Box 42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8" name="Check Box 43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9" name="Check Box 44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0" name="Check Box 45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1" name="Check Box 46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2" name="Check Box 47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3" name="Check Box 48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4" name="Check Box 49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5" name="Check Box 50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6" name="Check Box 51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7" name="Check Box 52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8" name="Check Box 53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9" name="Check Box 54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0" name="Check Box 55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1" name="Check Box 56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2" name="Check Box 57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defaultSize="0" autoFill="0" autoLine="0" autoPict="0">
                <anchor moveWithCells="1">
                  <from>
                    <xdr:col>1</xdr:col>
                    <xdr:colOff>38100</xdr:colOff>
                    <xdr:row>19</xdr:row>
                    <xdr:rowOff>38100</xdr:rowOff>
                  </from>
                  <to>
                    <xdr:col>1</xdr:col>
                    <xdr:colOff>342900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defaultSize="0" autoFill="0" autoLine="0" autoPict="0">
                <anchor moveWithCells="1">
                  <from>
                    <xdr:col>1</xdr:col>
                    <xdr:colOff>38100</xdr:colOff>
                    <xdr:row>20</xdr:row>
                    <xdr:rowOff>38100</xdr:rowOff>
                  </from>
                  <to>
                    <xdr:col>1</xdr:col>
                    <xdr:colOff>342900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7" name="Check Box 62">
              <controlPr defaultSize="0" autoFill="0" autoLine="0" autoPict="0">
                <anchor moveWithCells="1">
                  <from>
                    <xdr:col>1</xdr:col>
                    <xdr:colOff>38100</xdr:colOff>
                    <xdr:row>21</xdr:row>
                    <xdr:rowOff>38100</xdr:rowOff>
                  </from>
                  <to>
                    <xdr:col>1</xdr:col>
                    <xdr:colOff>342900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8" name="Check Box 63">
              <controlPr defaultSize="0" autoFill="0" autoLine="0" autoPict="0">
                <anchor moveWithCells="1">
                  <from>
                    <xdr:col>1</xdr:col>
                    <xdr:colOff>38100</xdr:colOff>
                    <xdr:row>22</xdr:row>
                    <xdr:rowOff>38100</xdr:rowOff>
                  </from>
                  <to>
                    <xdr:col>1</xdr:col>
                    <xdr:colOff>342900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9" name="Check Box 64">
              <controlPr defaultSize="0" autoFill="0" autoLine="0" autoPict="0">
                <anchor moveWithCells="1">
                  <from>
                    <xdr:col>1</xdr:col>
                    <xdr:colOff>38100</xdr:colOff>
                    <xdr:row>23</xdr:row>
                    <xdr:rowOff>38100</xdr:rowOff>
                  </from>
                  <to>
                    <xdr:col>1</xdr:col>
                    <xdr:colOff>342900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0" name="Check Box 65">
              <controlPr defaultSize="0" autoFill="0" autoLine="0" autoPict="0">
                <anchor moveWithCells="1">
                  <from>
                    <xdr:col>1</xdr:col>
                    <xdr:colOff>38100</xdr:colOff>
                    <xdr:row>24</xdr:row>
                    <xdr:rowOff>38100</xdr:rowOff>
                  </from>
                  <to>
                    <xdr:col>1</xdr:col>
                    <xdr:colOff>342900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1" name="Check Box 66">
              <controlPr defaultSize="0" autoFill="0" autoLine="0" autoPict="0">
                <anchor moveWithCells="1">
                  <from>
                    <xdr:col>1</xdr:col>
                    <xdr:colOff>38100</xdr:colOff>
                    <xdr:row>25</xdr:row>
                    <xdr:rowOff>38100</xdr:rowOff>
                  </from>
                  <to>
                    <xdr:col>1</xdr:col>
                    <xdr:colOff>342900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2" name="Check Box 67">
              <controlPr defaultSize="0" autoFill="0" autoLine="0" autoPict="0">
                <anchor moveWithCells="1">
                  <from>
                    <xdr:col>1</xdr:col>
                    <xdr:colOff>38100</xdr:colOff>
                    <xdr:row>26</xdr:row>
                    <xdr:rowOff>38100</xdr:rowOff>
                  </from>
                  <to>
                    <xdr:col>1</xdr:col>
                    <xdr:colOff>342900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3" name="Check Box 68">
              <controlPr defaultSize="0" autoFill="0" autoLine="0" autoPict="0">
                <anchor moveWithCells="1">
                  <from>
                    <xdr:col>1</xdr:col>
                    <xdr:colOff>38100</xdr:colOff>
                    <xdr:row>27</xdr:row>
                    <xdr:rowOff>38100</xdr:rowOff>
                  </from>
                  <to>
                    <xdr:col>1</xdr:col>
                    <xdr:colOff>342900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4" name="Check Box 69">
              <controlPr defaultSize="0" autoFill="0" autoLine="0" autoPict="0">
                <anchor moveWithCells="1">
                  <from>
                    <xdr:col>1</xdr:col>
                    <xdr:colOff>38100</xdr:colOff>
                    <xdr:row>28</xdr:row>
                    <xdr:rowOff>38100</xdr:rowOff>
                  </from>
                  <to>
                    <xdr:col>1</xdr:col>
                    <xdr:colOff>342900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5" name="Check Box 70">
              <controlPr defaultSize="0" autoFill="0" autoLine="0" autoPict="0">
                <anchor moveWithCells="1">
                  <from>
                    <xdr:col>1</xdr:col>
                    <xdr:colOff>38100</xdr:colOff>
                    <xdr:row>29</xdr:row>
                    <xdr:rowOff>38100</xdr:rowOff>
                  </from>
                  <to>
                    <xdr:col>1</xdr:col>
                    <xdr:colOff>342900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6" name="Check Box 71">
              <controlPr defaultSize="0" autoFill="0" autoLine="0" autoPict="0">
                <anchor moveWithCells="1">
                  <from>
                    <xdr:col>1</xdr:col>
                    <xdr:colOff>38100</xdr:colOff>
                    <xdr:row>30</xdr:row>
                    <xdr:rowOff>38100</xdr:rowOff>
                  </from>
                  <to>
                    <xdr:col>1</xdr:col>
                    <xdr:colOff>342900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7" name="Check Box 72">
              <controlPr defaultSize="0" autoFill="0" autoLine="0" autoPict="0">
                <anchor moveWithCells="1">
                  <from>
                    <xdr:col>1</xdr:col>
                    <xdr:colOff>38100</xdr:colOff>
                    <xdr:row>31</xdr:row>
                    <xdr:rowOff>38100</xdr:rowOff>
                  </from>
                  <to>
                    <xdr:col>1</xdr:col>
                    <xdr:colOff>342900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8" name="Check Box 73">
              <controlPr defaultSize="0" autoFill="0" autoLine="0" autoPict="0">
                <anchor moveWithCells="1">
                  <from>
                    <xdr:col>1</xdr:col>
                    <xdr:colOff>38100</xdr:colOff>
                    <xdr:row>32</xdr:row>
                    <xdr:rowOff>38100</xdr:rowOff>
                  </from>
                  <to>
                    <xdr:col>1</xdr:col>
                    <xdr:colOff>342900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9" name="Check Box 74">
              <controlPr defaultSize="0" autoFill="0" autoLine="0" autoPict="0">
                <anchor moveWithCells="1">
                  <from>
                    <xdr:col>1</xdr:col>
                    <xdr:colOff>38100</xdr:colOff>
                    <xdr:row>33</xdr:row>
                    <xdr:rowOff>38100</xdr:rowOff>
                  </from>
                  <to>
                    <xdr:col>1</xdr:col>
                    <xdr:colOff>342900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0" name="Check Box 75">
              <controlPr defaultSize="0" autoFill="0" autoLine="0" autoPict="0">
                <anchor moveWithCells="1">
                  <from>
                    <xdr:col>1</xdr:col>
                    <xdr:colOff>38100</xdr:colOff>
                    <xdr:row>34</xdr:row>
                    <xdr:rowOff>38100</xdr:rowOff>
                  </from>
                  <to>
                    <xdr:col>1</xdr:col>
                    <xdr:colOff>342900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51" name="Check Box 76">
              <controlPr defaultSize="0" autoFill="0" autoLine="0" autoPict="0">
                <anchor moveWithCells="1">
                  <from>
                    <xdr:col>1</xdr:col>
                    <xdr:colOff>38100</xdr:colOff>
                    <xdr:row>35</xdr:row>
                    <xdr:rowOff>38100</xdr:rowOff>
                  </from>
                  <to>
                    <xdr:col>1</xdr:col>
                    <xdr:colOff>342900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52" name="Check Box 77">
              <controlPr defaultSize="0" autoFill="0" autoLine="0" autoPict="0">
                <anchor moveWithCells="1">
                  <from>
                    <xdr:col>1</xdr:col>
                    <xdr:colOff>38100</xdr:colOff>
                    <xdr:row>36</xdr:row>
                    <xdr:rowOff>38100</xdr:rowOff>
                  </from>
                  <to>
                    <xdr:col>1</xdr:col>
                    <xdr:colOff>342900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53" name="Check Box 7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54" name="Check Box 138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28575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55" name="Check Box 139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56" name="Check Box 140">
              <controlPr defaultSize="0" autoFill="0" autoLine="0" autoPict="0">
                <anchor moveWithCells="1">
                  <from>
                    <xdr:col>1</xdr:col>
                    <xdr:colOff>38100</xdr:colOff>
                    <xdr:row>18</xdr:row>
                    <xdr:rowOff>38100</xdr:rowOff>
                  </from>
                  <to>
                    <xdr:col>1</xdr:col>
                    <xdr:colOff>342900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7" name="Check Box 158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58" name="Check Box 160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59" name="Check Box 163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60" name="Check Box 164">
              <controlPr defaultSize="0" autoFill="0" autoLine="0" autoPict="0">
                <anchor moveWithCells="1">
                  <from>
                    <xdr:col>1</xdr:col>
                    <xdr:colOff>38100</xdr:colOff>
                    <xdr:row>37</xdr:row>
                    <xdr:rowOff>38100</xdr:rowOff>
                  </from>
                  <to>
                    <xdr:col>1</xdr:col>
                    <xdr:colOff>342900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61" name="Check Box 166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0</xdr:rowOff>
                  </from>
                  <to>
                    <xdr:col>2</xdr:col>
                    <xdr:colOff>28575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62" name="Check Box 168">
              <controlPr defaultSize="0" autoFill="0" autoLine="0" autoPict="0">
                <anchor moveWithCells="1">
                  <from>
                    <xdr:col>1</xdr:col>
                    <xdr:colOff>19050</xdr:colOff>
                    <xdr:row>39</xdr:row>
                    <xdr:rowOff>200025</xdr:rowOff>
                  </from>
                  <to>
                    <xdr:col>2</xdr:col>
                    <xdr:colOff>28575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63" name="Check Box 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64" name="Check Box 193">
              <controlPr defaultSize="0" autoFill="0" autoLine="0" autoPict="0">
                <anchor moveWithCells="1">
                  <from>
                    <xdr:col>3</xdr:col>
                    <xdr:colOff>57150</xdr:colOff>
                    <xdr:row>62</xdr:row>
                    <xdr:rowOff>200025</xdr:rowOff>
                  </from>
                  <to>
                    <xdr:col>4</xdr:col>
                    <xdr:colOff>85725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65" name="Check Box 27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66" name="Check Box 213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0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67" name="Check Box 214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200025</xdr:rowOff>
                  </from>
                  <to>
                    <xdr:col>4</xdr:col>
                    <xdr:colOff>95250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68" name="Check Box 215">
              <controlPr defaultSize="0" autoFill="0" autoLine="0" autoPict="0">
                <anchor moveWithCells="1">
                  <from>
                    <xdr:col>3</xdr:col>
                    <xdr:colOff>66675</xdr:colOff>
                    <xdr:row>61</xdr:row>
                    <xdr:rowOff>0</xdr:rowOff>
                  </from>
                  <to>
                    <xdr:col>4</xdr:col>
                    <xdr:colOff>95250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69" name="Check Box 216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190500</xdr:rowOff>
                  </from>
                  <to>
                    <xdr:col>4</xdr:col>
                    <xdr:colOff>76200</xdr:colOff>
                    <xdr:row>64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0" name="Check Box 224">
              <controlPr defaultSize="0" autoFill="0" autoLine="0" autoPict="0">
                <anchor moveWithCells="1">
                  <from>
                    <xdr:col>3</xdr:col>
                    <xdr:colOff>85725</xdr:colOff>
                    <xdr:row>55</xdr:row>
                    <xdr:rowOff>0</xdr:rowOff>
                  </from>
                  <to>
                    <xdr:col>4</xdr:col>
                    <xdr:colOff>114300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1" name="Check Box 229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0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2" name="Check Box 231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0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3" name="Check Box 232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0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4" name="Check Box 233">
              <controlPr defaultSize="0" autoFill="0" autoLine="0" autoPict="0">
                <anchor moveWithCells="1">
                  <from>
                    <xdr:col>3</xdr:col>
                    <xdr:colOff>95250</xdr:colOff>
                    <xdr:row>57</xdr:row>
                    <xdr:rowOff>0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5" name="Check Box 234">
              <controlPr defaultSize="0" autoFill="0" autoLine="0" autoPict="0">
                <anchor moveWithCells="1">
                  <from>
                    <xdr:col>1</xdr:col>
                    <xdr:colOff>95250</xdr:colOff>
                    <xdr:row>43</xdr:row>
                    <xdr:rowOff>200025</xdr:rowOff>
                  </from>
                  <to>
                    <xdr:col>2</xdr:col>
                    <xdr:colOff>123825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6" name="Check Box 235">
              <controlPr defaultSize="0" autoFill="0" autoLine="0" autoPict="0">
                <anchor moveWithCells="1">
                  <from>
                    <xdr:col>3</xdr:col>
                    <xdr:colOff>95250</xdr:colOff>
                    <xdr:row>53</xdr:row>
                    <xdr:rowOff>200025</xdr:rowOff>
                  </from>
                  <to>
                    <xdr:col>4</xdr:col>
                    <xdr:colOff>123825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7" name="Check Box 236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8" name="Check Box 237">
              <controlPr defaultSize="0" autoFill="0" autoLine="0" autoPict="0">
                <anchor moveWithCells="1">
                  <from>
                    <xdr:col>3</xdr:col>
                    <xdr:colOff>95250</xdr:colOff>
                    <xdr:row>54</xdr:row>
                    <xdr:rowOff>200025</xdr:rowOff>
                  </from>
                  <to>
                    <xdr:col>4</xdr:col>
                    <xdr:colOff>123825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9" name="Check Box 238">
              <controlPr defaultSize="0" autoFill="0" autoLine="0" autoPict="0">
                <anchor moveWithCells="1">
                  <from>
                    <xdr:col>3</xdr:col>
                    <xdr:colOff>95250</xdr:colOff>
                    <xdr:row>55</xdr:row>
                    <xdr:rowOff>200025</xdr:rowOff>
                  </from>
                  <to>
                    <xdr:col>4</xdr:col>
                    <xdr:colOff>123825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80" name="Check Box 239">
              <controlPr defaultSize="0" autoFill="0" autoLine="0" autoPict="0">
                <anchor moveWithCells="1">
                  <from>
                    <xdr:col>3</xdr:col>
                    <xdr:colOff>95250</xdr:colOff>
                    <xdr:row>56</xdr:row>
                    <xdr:rowOff>200025</xdr:rowOff>
                  </from>
                  <to>
                    <xdr:col>4</xdr:col>
                    <xdr:colOff>123825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1" name="Check Box 246">
              <controlPr defaultSize="0" autoFill="0" autoLine="0" autoPict="0">
                <anchor moveWithCells="1">
                  <from>
                    <xdr:col>1</xdr:col>
                    <xdr:colOff>95250</xdr:colOff>
                    <xdr:row>44</xdr:row>
                    <xdr:rowOff>200025</xdr:rowOff>
                  </from>
                  <to>
                    <xdr:col>2</xdr:col>
                    <xdr:colOff>123825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82" name="Check Box 247">
              <controlPr defaultSize="0" autoFill="0" autoLine="0" autoPict="0">
                <anchor moveWithCells="1">
                  <from>
                    <xdr:col>1</xdr:col>
                    <xdr:colOff>95250</xdr:colOff>
                    <xdr:row>45</xdr:row>
                    <xdr:rowOff>200025</xdr:rowOff>
                  </from>
                  <to>
                    <xdr:col>2</xdr:col>
                    <xdr:colOff>123825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83" name="Check Box 248">
              <controlPr defaultSize="0" autoFill="0" autoLine="0" autoPict="0">
                <anchor moveWithCells="1">
                  <from>
                    <xdr:col>1</xdr:col>
                    <xdr:colOff>95250</xdr:colOff>
                    <xdr:row>46</xdr:row>
                    <xdr:rowOff>200025</xdr:rowOff>
                  </from>
                  <to>
                    <xdr:col>2</xdr:col>
                    <xdr:colOff>123825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84" name="Check Box 249">
              <controlPr defaultSize="0" autoFill="0" autoLine="0" autoPict="0">
                <anchor moveWithCells="1">
                  <from>
                    <xdr:col>1</xdr:col>
                    <xdr:colOff>95250</xdr:colOff>
                    <xdr:row>47</xdr:row>
                    <xdr:rowOff>200025</xdr:rowOff>
                  </from>
                  <to>
                    <xdr:col>2</xdr:col>
                    <xdr:colOff>123825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85" name="Check Box 250">
              <controlPr defaultSize="0" autoFill="0" autoLine="0" autoPict="0">
                <anchor moveWithCells="1">
                  <from>
                    <xdr:col>1</xdr:col>
                    <xdr:colOff>95250</xdr:colOff>
                    <xdr:row>48</xdr:row>
                    <xdr:rowOff>200025</xdr:rowOff>
                  </from>
                  <to>
                    <xdr:col>2</xdr:col>
                    <xdr:colOff>123825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86" name="Check Box 251">
              <controlPr defaultSize="0" autoFill="0" autoLine="0" autoPict="0">
                <anchor moveWithCells="1">
                  <from>
                    <xdr:col>1</xdr:col>
                    <xdr:colOff>95250</xdr:colOff>
                    <xdr:row>49</xdr:row>
                    <xdr:rowOff>200025</xdr:rowOff>
                  </from>
                  <to>
                    <xdr:col>2</xdr:col>
                    <xdr:colOff>123825</xdr:colOff>
                    <xdr:row>51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118"/>
  <sheetViews>
    <sheetView topLeftCell="A13" workbookViewId="0">
      <selection activeCell="C45" sqref="C45"/>
    </sheetView>
  </sheetViews>
  <sheetFormatPr defaultColWidth="8.85546875" defaultRowHeight="15"/>
  <cols>
    <col min="1" max="1" width="8.5703125" customWidth="1"/>
    <col min="2" max="2" width="18.7109375" customWidth="1"/>
    <col min="3" max="3" width="45" customWidth="1"/>
    <col min="4" max="4" width="6" style="1" customWidth="1"/>
    <col min="5" max="6" width="20.5703125" customWidth="1"/>
    <col min="7" max="7" width="35.5703125" customWidth="1"/>
    <col min="8" max="8" width="29.7109375" customWidth="1"/>
    <col min="9" max="9" width="10.140625" customWidth="1"/>
    <col min="10" max="10" width="15.140625" customWidth="1"/>
    <col min="11" max="11" width="24.140625" customWidth="1"/>
    <col min="12" max="12" width="30.7109375" customWidth="1"/>
    <col min="13" max="13" width="51.5703125" customWidth="1"/>
    <col min="14" max="14" width="13.28515625" customWidth="1"/>
    <col min="15" max="15" width="7.7109375" customWidth="1"/>
    <col min="16" max="16" width="51.5703125" customWidth="1"/>
    <col min="17" max="17" width="34.28515625" customWidth="1"/>
    <col min="18" max="18" width="10.42578125" customWidth="1"/>
    <col min="19" max="20" width="22.7109375" customWidth="1"/>
    <col min="21" max="21" width="21.42578125" customWidth="1"/>
    <col min="22" max="22" width="37.42578125" style="1" customWidth="1"/>
    <col min="23" max="23" width="25" bestFit="1" customWidth="1"/>
    <col min="24" max="24" width="3.28515625" bestFit="1" customWidth="1"/>
    <col min="25" max="25" width="8.42578125" bestFit="1" customWidth="1"/>
    <col min="27" max="27" width="7.140625" bestFit="1" customWidth="1"/>
    <col min="28" max="28" width="4.42578125" bestFit="1" customWidth="1"/>
  </cols>
  <sheetData>
    <row r="1" spans="1:28">
      <c r="A1" t="s">
        <v>18</v>
      </c>
      <c r="V1"/>
      <c r="AA1" s="2"/>
      <c r="AB1" s="3"/>
    </row>
    <row r="2" spans="1:28">
      <c r="A2" t="s">
        <v>19</v>
      </c>
      <c r="V2"/>
      <c r="AA2" s="2"/>
      <c r="AB2" s="3"/>
    </row>
    <row r="3" spans="1:28">
      <c r="A3" t="s">
        <v>20</v>
      </c>
      <c r="V3"/>
      <c r="AA3" s="2"/>
      <c r="AB3" s="3"/>
    </row>
    <row r="4" spans="1:28">
      <c r="A4" t="s">
        <v>21</v>
      </c>
      <c r="V4"/>
      <c r="AA4" s="2"/>
      <c r="AB4" s="3"/>
    </row>
    <row r="5" spans="1:28">
      <c r="A5" t="s">
        <v>22</v>
      </c>
      <c r="V5"/>
      <c r="AA5" s="1"/>
    </row>
    <row r="6" spans="1:28">
      <c r="A6" t="s">
        <v>23</v>
      </c>
      <c r="V6"/>
      <c r="AA6" s="1"/>
    </row>
    <row r="7" spans="1:28">
      <c r="A7" t="s">
        <v>24</v>
      </c>
      <c r="V7"/>
    </row>
    <row r="8" spans="1:28">
      <c r="V8"/>
    </row>
    <row r="9" spans="1:28">
      <c r="A9" t="s">
        <v>31</v>
      </c>
      <c r="V9"/>
    </row>
    <row r="10" spans="1:28">
      <c r="V10"/>
    </row>
    <row r="11" spans="1:28">
      <c r="V11"/>
    </row>
    <row r="12" spans="1:28">
      <c r="V12"/>
    </row>
    <row r="13" spans="1:28">
      <c r="V13"/>
    </row>
    <row r="14" spans="1:28">
      <c r="A14" t="s">
        <v>147</v>
      </c>
      <c r="V14"/>
    </row>
    <row r="15" spans="1:28">
      <c r="A15" t="s">
        <v>25</v>
      </c>
      <c r="V15"/>
    </row>
    <row r="16" spans="1:28">
      <c r="A16" t="s">
        <v>85</v>
      </c>
      <c r="V16"/>
    </row>
    <row r="17" spans="1:22">
      <c r="A17" t="s">
        <v>26</v>
      </c>
      <c r="V17"/>
    </row>
    <row r="18" spans="1:22">
      <c r="V18"/>
    </row>
    <row r="19" spans="1:22">
      <c r="A19" t="s">
        <v>148</v>
      </c>
      <c r="V19"/>
    </row>
    <row r="20" spans="1:22">
      <c r="A20" t="s">
        <v>86</v>
      </c>
      <c r="V20"/>
    </row>
    <row r="21" spans="1:22">
      <c r="V21"/>
    </row>
    <row r="22" spans="1:22">
      <c r="A22" t="s">
        <v>87</v>
      </c>
      <c r="B22" t="s">
        <v>88</v>
      </c>
      <c r="C22" t="s">
        <v>89</v>
      </c>
      <c r="D22" s="1" t="s">
        <v>90</v>
      </c>
      <c r="E22" t="s">
        <v>91</v>
      </c>
      <c r="F22" t="s">
        <v>92</v>
      </c>
      <c r="G22" t="s">
        <v>93</v>
      </c>
      <c r="H22" t="s">
        <v>94</v>
      </c>
      <c r="I22" t="s">
        <v>32</v>
      </c>
      <c r="J22" t="s">
        <v>33</v>
      </c>
      <c r="V22"/>
    </row>
    <row r="23" spans="1:22">
      <c r="A23">
        <v>1</v>
      </c>
      <c r="B23">
        <v>1</v>
      </c>
      <c r="C23" t="s">
        <v>95</v>
      </c>
      <c r="D23" s="14">
        <v>0.41666666666666669</v>
      </c>
      <c r="E23" t="s">
        <v>96</v>
      </c>
      <c r="F23" t="s">
        <v>97</v>
      </c>
      <c r="G23" t="s">
        <v>98</v>
      </c>
      <c r="H23" t="s">
        <v>99</v>
      </c>
      <c r="I23" t="s">
        <v>100</v>
      </c>
      <c r="J23" t="s">
        <v>146</v>
      </c>
      <c r="V23"/>
    </row>
    <row r="24" spans="1:22">
      <c r="A24">
        <v>2</v>
      </c>
      <c r="B24">
        <v>1</v>
      </c>
      <c r="E24" t="s">
        <v>101</v>
      </c>
      <c r="F24" t="s">
        <v>102</v>
      </c>
      <c r="G24" t="s">
        <v>103</v>
      </c>
      <c r="H24" t="s">
        <v>104</v>
      </c>
      <c r="I24" t="s">
        <v>100</v>
      </c>
      <c r="J24" t="s">
        <v>146</v>
      </c>
      <c r="V24"/>
    </row>
    <row r="25" spans="1:22">
      <c r="A25">
        <v>3</v>
      </c>
      <c r="B25">
        <v>2</v>
      </c>
      <c r="C25" t="s">
        <v>105</v>
      </c>
      <c r="D25" s="14">
        <v>0.41666666666666669</v>
      </c>
      <c r="E25" s="14" t="s">
        <v>101</v>
      </c>
      <c r="F25" t="s">
        <v>97</v>
      </c>
      <c r="G25" t="s">
        <v>103</v>
      </c>
      <c r="H25" t="s">
        <v>104</v>
      </c>
      <c r="I25" t="s">
        <v>100</v>
      </c>
      <c r="J25" t="s">
        <v>146</v>
      </c>
      <c r="T25" s="14"/>
      <c r="V25"/>
    </row>
    <row r="26" spans="1:22">
      <c r="A26">
        <v>4</v>
      </c>
      <c r="B26">
        <v>2</v>
      </c>
      <c r="D26" s="14"/>
      <c r="E26" s="14" t="s">
        <v>102</v>
      </c>
      <c r="F26" t="s">
        <v>96</v>
      </c>
      <c r="G26" t="s">
        <v>106</v>
      </c>
      <c r="H26" t="e">
        <v>#N/A</v>
      </c>
      <c r="I26" t="s">
        <v>100</v>
      </c>
      <c r="J26" t="s">
        <v>146</v>
      </c>
      <c r="V26"/>
    </row>
    <row r="27" spans="1:22">
      <c r="A27">
        <v>5</v>
      </c>
      <c r="B27">
        <v>3</v>
      </c>
      <c r="C27" t="s">
        <v>107</v>
      </c>
      <c r="D27" s="14">
        <v>0.375</v>
      </c>
      <c r="E27" s="14" t="s">
        <v>96</v>
      </c>
      <c r="F27" t="s">
        <v>101</v>
      </c>
      <c r="G27" t="s">
        <v>98</v>
      </c>
      <c r="H27" t="s">
        <v>99</v>
      </c>
      <c r="I27" t="s">
        <v>100</v>
      </c>
      <c r="J27" t="s">
        <v>146</v>
      </c>
      <c r="V27"/>
    </row>
    <row r="28" spans="1:22">
      <c r="A28">
        <v>6</v>
      </c>
      <c r="B28">
        <v>3</v>
      </c>
      <c r="D28" s="14"/>
      <c r="E28" s="14" t="s">
        <v>102</v>
      </c>
      <c r="F28" t="s">
        <v>97</v>
      </c>
      <c r="G28" t="s">
        <v>106</v>
      </c>
      <c r="H28" t="e">
        <v>#N/A</v>
      </c>
      <c r="I28" s="14" t="s">
        <v>100</v>
      </c>
      <c r="J28" t="s">
        <v>146</v>
      </c>
      <c r="R28" s="3"/>
      <c r="T28" s="14"/>
      <c r="V28"/>
    </row>
    <row r="29" spans="1:22">
      <c r="A29">
        <v>7</v>
      </c>
      <c r="B29">
        <v>1</v>
      </c>
      <c r="C29" t="s">
        <v>108</v>
      </c>
      <c r="D29" s="14">
        <v>0.41666666666666669</v>
      </c>
      <c r="E29" s="14" t="s">
        <v>109</v>
      </c>
      <c r="F29" t="s">
        <v>110</v>
      </c>
      <c r="G29" t="s">
        <v>111</v>
      </c>
      <c r="H29" t="s">
        <v>112</v>
      </c>
      <c r="I29" s="14" t="s">
        <v>100</v>
      </c>
      <c r="J29" t="s">
        <v>146</v>
      </c>
      <c r="V29"/>
    </row>
    <row r="30" spans="1:22">
      <c r="A30">
        <v>8</v>
      </c>
      <c r="B30">
        <v>1</v>
      </c>
      <c r="C30" t="s">
        <v>113</v>
      </c>
      <c r="D30" s="14">
        <v>0.375</v>
      </c>
      <c r="E30" s="14" t="s">
        <v>114</v>
      </c>
      <c r="F30" t="s">
        <v>115</v>
      </c>
      <c r="G30" t="s">
        <v>116</v>
      </c>
      <c r="H30" t="s">
        <v>117</v>
      </c>
      <c r="I30" s="14" t="s">
        <v>100</v>
      </c>
      <c r="J30" t="s">
        <v>146</v>
      </c>
      <c r="V30"/>
    </row>
    <row r="31" spans="1:22">
      <c r="A31">
        <v>9</v>
      </c>
      <c r="B31">
        <v>2</v>
      </c>
      <c r="C31" t="s">
        <v>118</v>
      </c>
      <c r="D31" s="14">
        <v>0.375</v>
      </c>
      <c r="E31" s="14" t="s">
        <v>110</v>
      </c>
      <c r="F31" t="s">
        <v>115</v>
      </c>
      <c r="G31" t="s">
        <v>119</v>
      </c>
      <c r="H31" t="s">
        <v>120</v>
      </c>
      <c r="I31" s="14" t="s">
        <v>100</v>
      </c>
      <c r="J31" t="s">
        <v>146</v>
      </c>
      <c r="V31"/>
    </row>
    <row r="32" spans="1:22">
      <c r="A32">
        <v>10</v>
      </c>
      <c r="B32">
        <v>2</v>
      </c>
      <c r="C32" t="s">
        <v>121</v>
      </c>
      <c r="D32" s="14">
        <v>0.45833333333333331</v>
      </c>
      <c r="E32" s="14" t="s">
        <v>114</v>
      </c>
      <c r="F32" t="s">
        <v>109</v>
      </c>
      <c r="G32" t="s">
        <v>116</v>
      </c>
      <c r="H32" t="s">
        <v>117</v>
      </c>
      <c r="I32" s="14" t="s">
        <v>100</v>
      </c>
      <c r="J32" t="s">
        <v>146</v>
      </c>
      <c r="V32"/>
    </row>
    <row r="33" spans="1:22">
      <c r="A33">
        <v>11</v>
      </c>
      <c r="B33">
        <v>3</v>
      </c>
      <c r="C33" t="s">
        <v>122</v>
      </c>
      <c r="D33" s="14">
        <v>0.41666666666666669</v>
      </c>
      <c r="E33" s="14" t="s">
        <v>109</v>
      </c>
      <c r="F33" t="s">
        <v>115</v>
      </c>
      <c r="G33" t="s">
        <v>111</v>
      </c>
      <c r="H33" t="s">
        <v>112</v>
      </c>
      <c r="I33" s="14" t="s">
        <v>100</v>
      </c>
      <c r="J33" t="s">
        <v>146</v>
      </c>
      <c r="V33"/>
    </row>
    <row r="34" spans="1:22">
      <c r="A34">
        <v>12</v>
      </c>
      <c r="B34">
        <v>3</v>
      </c>
      <c r="C34" t="s">
        <v>123</v>
      </c>
      <c r="D34" s="14">
        <v>0.375</v>
      </c>
      <c r="E34" s="14" t="s">
        <v>110</v>
      </c>
      <c r="F34" t="s">
        <v>114</v>
      </c>
      <c r="G34" t="s">
        <v>119</v>
      </c>
      <c r="H34" t="s">
        <v>120</v>
      </c>
      <c r="I34" s="14" t="s">
        <v>100</v>
      </c>
      <c r="J34" t="s">
        <v>146</v>
      </c>
      <c r="V34"/>
    </row>
    <row r="35" spans="1:22">
      <c r="A35">
        <v>13</v>
      </c>
      <c r="C35" t="e">
        <v>#VALUE!</v>
      </c>
      <c r="D35" s="14" t="s">
        <v>124</v>
      </c>
      <c r="E35" s="14" t="s">
        <v>125</v>
      </c>
      <c r="F35" t="s">
        <v>126</v>
      </c>
      <c r="G35" t="s">
        <v>127</v>
      </c>
      <c r="H35" t="e">
        <v>#N/A</v>
      </c>
      <c r="I35" s="14"/>
      <c r="J35" t="s">
        <v>146</v>
      </c>
      <c r="R35" s="3"/>
      <c r="V35"/>
    </row>
    <row r="36" spans="1:22">
      <c r="A36">
        <v>14</v>
      </c>
      <c r="C36" t="e">
        <v>#VALUE!</v>
      </c>
      <c r="D36" s="14" t="s">
        <v>124</v>
      </c>
      <c r="E36" s="14" t="s">
        <v>128</v>
      </c>
      <c r="F36" t="s">
        <v>129</v>
      </c>
      <c r="G36" t="s">
        <v>130</v>
      </c>
      <c r="H36" t="e">
        <v>#N/A</v>
      </c>
      <c r="I36" s="14"/>
      <c r="J36" t="s">
        <v>146</v>
      </c>
      <c r="V36"/>
    </row>
    <row r="37" spans="1:22">
      <c r="A37">
        <v>15</v>
      </c>
      <c r="C37" t="e">
        <v>#VALUE!</v>
      </c>
      <c r="D37" s="14" t="s">
        <v>131</v>
      </c>
      <c r="E37" s="14" t="s">
        <v>126</v>
      </c>
      <c r="F37" t="s">
        <v>125</v>
      </c>
      <c r="G37" t="s">
        <v>132</v>
      </c>
      <c r="H37" t="e">
        <v>#N/A</v>
      </c>
      <c r="I37" s="14"/>
      <c r="J37" t="s">
        <v>146</v>
      </c>
      <c r="V37"/>
    </row>
    <row r="38" spans="1:22">
      <c r="A38">
        <v>16</v>
      </c>
      <c r="C38" t="e">
        <v>#VALUE!</v>
      </c>
      <c r="D38" s="14" t="s">
        <v>131</v>
      </c>
      <c r="E38" s="14" t="s">
        <v>129</v>
      </c>
      <c r="F38" t="s">
        <v>128</v>
      </c>
      <c r="G38" t="s">
        <v>133</v>
      </c>
      <c r="H38" t="e">
        <v>#N/A</v>
      </c>
      <c r="I38" s="14"/>
      <c r="J38" t="s">
        <v>146</v>
      </c>
      <c r="V38"/>
    </row>
    <row r="39" spans="1:22">
      <c r="A39">
        <v>17</v>
      </c>
      <c r="D39" s="14"/>
      <c r="E39" s="14" t="s">
        <v>134</v>
      </c>
      <c r="F39" t="s">
        <v>135</v>
      </c>
      <c r="G39" t="s">
        <v>136</v>
      </c>
      <c r="H39" t="e">
        <v>#N/A</v>
      </c>
      <c r="I39" s="14"/>
      <c r="J39" t="s">
        <v>146</v>
      </c>
      <c r="V39"/>
    </row>
    <row r="40" spans="1:22">
      <c r="A40">
        <v>18</v>
      </c>
      <c r="D40" s="14"/>
      <c r="E40" s="14" t="s">
        <v>137</v>
      </c>
      <c r="F40" t="s">
        <v>138</v>
      </c>
      <c r="G40" t="s">
        <v>139</v>
      </c>
      <c r="H40" t="e">
        <v>#N/A</v>
      </c>
      <c r="I40" s="14"/>
      <c r="J40" t="s">
        <v>146</v>
      </c>
      <c r="V40"/>
    </row>
    <row r="41" spans="1:22">
      <c r="A41">
        <v>1001</v>
      </c>
      <c r="B41" t="s">
        <v>96</v>
      </c>
      <c r="C41" t="s">
        <v>143</v>
      </c>
      <c r="D41" s="14"/>
      <c r="E41" s="14"/>
      <c r="I41" s="14"/>
      <c r="V41"/>
    </row>
    <row r="42" spans="1:22">
      <c r="A42">
        <v>1002</v>
      </c>
      <c r="B42" t="s">
        <v>97</v>
      </c>
      <c r="C42" t="s">
        <v>150</v>
      </c>
      <c r="D42" s="14"/>
      <c r="E42" s="14"/>
      <c r="I42" s="14"/>
      <c r="V42"/>
    </row>
    <row r="43" spans="1:22">
      <c r="A43">
        <v>1003</v>
      </c>
      <c r="B43" t="s">
        <v>101</v>
      </c>
      <c r="C43" t="s">
        <v>151</v>
      </c>
      <c r="D43" s="14"/>
      <c r="E43" s="14"/>
      <c r="I43" s="14"/>
      <c r="V43"/>
    </row>
    <row r="44" spans="1:22">
      <c r="A44">
        <v>1004</v>
      </c>
      <c r="B44" t="s">
        <v>109</v>
      </c>
      <c r="C44" t="s">
        <v>152</v>
      </c>
      <c r="D44" s="14"/>
      <c r="E44" s="14"/>
      <c r="I44" s="14"/>
      <c r="V44"/>
    </row>
    <row r="45" spans="1:22">
      <c r="A45">
        <v>1005</v>
      </c>
      <c r="B45" t="s">
        <v>110</v>
      </c>
      <c r="C45" t="s">
        <v>145</v>
      </c>
      <c r="D45" s="14"/>
      <c r="E45" s="14"/>
      <c r="I45" s="14"/>
      <c r="V45"/>
    </row>
    <row r="46" spans="1:22">
      <c r="A46">
        <v>1006</v>
      </c>
      <c r="B46" t="s">
        <v>114</v>
      </c>
      <c r="C46" t="s">
        <v>144</v>
      </c>
      <c r="D46" s="14"/>
      <c r="E46" s="14"/>
      <c r="I46" s="14"/>
      <c r="V46"/>
    </row>
    <row r="47" spans="1:22">
      <c r="A47">
        <v>1007</v>
      </c>
      <c r="B47" t="s">
        <v>115</v>
      </c>
      <c r="C47" t="s">
        <v>142</v>
      </c>
      <c r="D47" s="14"/>
      <c r="E47" s="14"/>
      <c r="I47" s="14"/>
      <c r="V47"/>
    </row>
    <row r="48" spans="1:22">
      <c r="D48" s="14"/>
      <c r="E48" s="14"/>
      <c r="I48" s="14"/>
      <c r="V48"/>
    </row>
    <row r="49" spans="1:22">
      <c r="D49" s="14"/>
      <c r="E49" s="14"/>
      <c r="I49" s="14"/>
      <c r="V49"/>
    </row>
    <row r="50" spans="1:22">
      <c r="A50" t="s">
        <v>27</v>
      </c>
      <c r="D50" s="14"/>
      <c r="E50" s="14"/>
      <c r="I50" s="14"/>
      <c r="V50"/>
    </row>
    <row r="51" spans="1:22">
      <c r="A51" t="s">
        <v>28</v>
      </c>
      <c r="D51" s="14"/>
      <c r="E51" s="14"/>
      <c r="I51" s="14"/>
      <c r="V51"/>
    </row>
    <row r="52" spans="1:22">
      <c r="D52" s="14"/>
      <c r="E52" s="14"/>
      <c r="I52" s="14"/>
      <c r="V52"/>
    </row>
    <row r="53" spans="1:22">
      <c r="A53" t="s">
        <v>29</v>
      </c>
      <c r="D53" s="14"/>
      <c r="I53" s="14"/>
      <c r="V53"/>
    </row>
    <row r="54" spans="1:22">
      <c r="A54" t="s">
        <v>149</v>
      </c>
      <c r="D54" s="14"/>
      <c r="I54" s="14"/>
      <c r="V54"/>
    </row>
    <row r="55" spans="1:22">
      <c r="A55" t="s">
        <v>140</v>
      </c>
      <c r="D55" s="14"/>
      <c r="I55" s="14"/>
      <c r="V55"/>
    </row>
    <row r="56" spans="1:22">
      <c r="A56" t="s">
        <v>141</v>
      </c>
      <c r="D56" s="14"/>
      <c r="I56" s="14"/>
      <c r="V56"/>
    </row>
    <row r="57" spans="1:22">
      <c r="A57" t="s">
        <v>30</v>
      </c>
      <c r="D57" s="14"/>
      <c r="I57" s="14"/>
      <c r="V57"/>
    </row>
    <row r="58" spans="1:22">
      <c r="D58" s="14"/>
      <c r="I58" s="14"/>
      <c r="V58"/>
    </row>
    <row r="59" spans="1:22">
      <c r="A59" t="s">
        <v>70</v>
      </c>
      <c r="D59" s="14"/>
      <c r="I59" s="14"/>
      <c r="V59"/>
    </row>
    <row r="60" spans="1:22">
      <c r="A60" t="s">
        <v>71</v>
      </c>
      <c r="D60" s="14"/>
      <c r="I60" s="14"/>
      <c r="V60"/>
    </row>
    <row r="61" spans="1:22">
      <c r="D61" s="14"/>
      <c r="I61" s="14"/>
      <c r="V61"/>
    </row>
    <row r="62" spans="1:22">
      <c r="A62" t="s">
        <v>72</v>
      </c>
      <c r="D62" s="14"/>
      <c r="I62" s="14"/>
      <c r="V62"/>
    </row>
    <row r="63" spans="1:22">
      <c r="A63" t="s">
        <v>73</v>
      </c>
      <c r="D63" s="14"/>
      <c r="I63" s="14"/>
      <c r="V63"/>
    </row>
    <row r="64" spans="1:22">
      <c r="A64" t="s">
        <v>74</v>
      </c>
      <c r="D64" s="14"/>
      <c r="I64" s="14"/>
      <c r="V64"/>
    </row>
    <row r="65" spans="1:22">
      <c r="A65" t="s">
        <v>75</v>
      </c>
      <c r="D65" s="14"/>
      <c r="I65" s="14"/>
      <c r="V65"/>
    </row>
    <row r="66" spans="1:22">
      <c r="A66" t="s">
        <v>76</v>
      </c>
      <c r="D66" s="14"/>
      <c r="I66" s="14"/>
      <c r="V66"/>
    </row>
    <row r="67" spans="1:22">
      <c r="A67" t="s">
        <v>77</v>
      </c>
      <c r="D67" s="14"/>
      <c r="I67" s="14"/>
      <c r="V67"/>
    </row>
    <row r="68" spans="1:22">
      <c r="A68" t="s">
        <v>78</v>
      </c>
      <c r="D68" s="14"/>
      <c r="I68" s="14"/>
      <c r="V68"/>
    </row>
    <row r="69" spans="1:22">
      <c r="A69" t="s">
        <v>79</v>
      </c>
      <c r="D69" s="14"/>
      <c r="I69" s="14"/>
      <c r="V69"/>
    </row>
    <row r="70" spans="1:22">
      <c r="A70" t="s">
        <v>80</v>
      </c>
      <c r="I70" s="14"/>
      <c r="V70"/>
    </row>
    <row r="71" spans="1:22">
      <c r="A71" t="s">
        <v>81</v>
      </c>
      <c r="I71" s="14"/>
      <c r="V71"/>
    </row>
    <row r="72" spans="1:22">
      <c r="I72" s="14"/>
      <c r="V72"/>
    </row>
    <row r="73" spans="1:22">
      <c r="I73" s="14"/>
      <c r="V73"/>
    </row>
    <row r="74" spans="1:22">
      <c r="I74" s="14"/>
      <c r="V74"/>
    </row>
    <row r="75" spans="1:22">
      <c r="I75" s="14"/>
      <c r="V75"/>
    </row>
    <row r="76" spans="1:22">
      <c r="I76" s="14"/>
      <c r="V76"/>
    </row>
    <row r="77" spans="1:22">
      <c r="D77" s="14"/>
      <c r="I77" s="14"/>
      <c r="V77"/>
    </row>
    <row r="78" spans="1:22">
      <c r="D78" s="14"/>
      <c r="I78" s="14"/>
      <c r="V78"/>
    </row>
    <row r="79" spans="1:22">
      <c r="D79" s="14"/>
      <c r="I79" s="14"/>
      <c r="V79"/>
    </row>
    <row r="80" spans="1:22">
      <c r="D80" s="14"/>
      <c r="I80" s="14"/>
      <c r="V80"/>
    </row>
    <row r="81" spans="4:22">
      <c r="D81" s="14"/>
      <c r="I81" s="14"/>
      <c r="V81"/>
    </row>
    <row r="82" spans="4:22">
      <c r="D82" s="14"/>
      <c r="I82" s="14"/>
      <c r="V82"/>
    </row>
    <row r="83" spans="4:22">
      <c r="D83" s="14"/>
      <c r="I83" s="14"/>
      <c r="V83"/>
    </row>
    <row r="84" spans="4:22">
      <c r="D84" s="14"/>
      <c r="I84" s="14"/>
      <c r="V84"/>
    </row>
    <row r="85" spans="4:22">
      <c r="D85" s="14"/>
      <c r="I85" s="14"/>
      <c r="V85"/>
    </row>
    <row r="86" spans="4:22">
      <c r="D86" s="14"/>
      <c r="I86" s="14"/>
      <c r="V86"/>
    </row>
    <row r="87" spans="4:22">
      <c r="D87" s="14"/>
      <c r="I87" s="14"/>
      <c r="V87"/>
    </row>
    <row r="88" spans="4:22">
      <c r="D88" s="14"/>
      <c r="I88" s="14"/>
      <c r="V88"/>
    </row>
    <row r="89" spans="4:22">
      <c r="D89" s="14"/>
      <c r="I89" s="14"/>
      <c r="V89"/>
    </row>
    <row r="90" spans="4:22">
      <c r="D90" s="14"/>
      <c r="I90" s="14"/>
      <c r="V90"/>
    </row>
    <row r="91" spans="4:22">
      <c r="D91" s="14"/>
      <c r="I91" s="14"/>
      <c r="V91"/>
    </row>
    <row r="92" spans="4:22">
      <c r="D92" s="14"/>
      <c r="I92" s="14"/>
    </row>
    <row r="93" spans="4:22">
      <c r="D93" s="14"/>
      <c r="I93" s="14"/>
    </row>
    <row r="94" spans="4:22">
      <c r="D94" s="14"/>
      <c r="I94" s="14"/>
    </row>
    <row r="95" spans="4:22">
      <c r="I95" s="14"/>
    </row>
    <row r="96" spans="4:22">
      <c r="D96" s="14"/>
    </row>
    <row r="97" spans="4:9">
      <c r="D97" s="14"/>
      <c r="I97" s="14"/>
    </row>
    <row r="98" spans="4:9">
      <c r="I98" s="14"/>
    </row>
    <row r="99" spans="4:9">
      <c r="D99" s="14"/>
    </row>
    <row r="100" spans="4:9">
      <c r="D100" s="14"/>
      <c r="I100" s="14"/>
    </row>
    <row r="101" spans="4:9">
      <c r="D101" s="14"/>
      <c r="I101" s="14"/>
    </row>
    <row r="102" spans="4:9">
      <c r="D102" s="14"/>
      <c r="I102" s="14"/>
    </row>
    <row r="103" spans="4:9">
      <c r="D103" s="14"/>
      <c r="I103" s="14"/>
    </row>
    <row r="104" spans="4:9">
      <c r="I104" s="14"/>
    </row>
    <row r="105" spans="4:9">
      <c r="D105" s="14"/>
    </row>
    <row r="106" spans="4:9">
      <c r="D106" s="14"/>
      <c r="I106" s="14"/>
    </row>
    <row r="107" spans="4:9">
      <c r="D107" s="14"/>
      <c r="I107" s="14"/>
    </row>
    <row r="108" spans="4:9">
      <c r="D108" s="14"/>
      <c r="I108" s="14"/>
    </row>
    <row r="109" spans="4:9">
      <c r="I109" s="14"/>
    </row>
    <row r="111" spans="4:9">
      <c r="D111" s="14"/>
    </row>
    <row r="112" spans="4:9">
      <c r="D112" s="14"/>
      <c r="I112" s="14"/>
    </row>
    <row r="113" spans="4:9">
      <c r="I113" s="14"/>
    </row>
    <row r="114" spans="4:9">
      <c r="D114" s="14"/>
    </row>
    <row r="115" spans="4:9">
      <c r="D115" s="14"/>
      <c r="I115" s="14"/>
    </row>
    <row r="116" spans="4:9">
      <c r="D116" s="14"/>
      <c r="I116" s="14"/>
    </row>
    <row r="117" spans="4:9">
      <c r="D117" s="14"/>
      <c r="I117" s="14"/>
    </row>
    <row r="118" spans="4:9">
      <c r="I118" s="14"/>
    </row>
  </sheetData>
  <conditionalFormatting sqref="BW14 BO14:BT15 BV14:BV1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9"/>
  <sheetViews>
    <sheetView workbookViewId="0"/>
  </sheetViews>
  <sheetFormatPr defaultRowHeight="15"/>
  <cols>
    <col min="1" max="9" width="9.140625" style="133"/>
    <col min="10" max="10" width="10.140625" style="133" customWidth="1"/>
    <col min="11" max="11" width="9.140625" style="4"/>
    <col min="12" max="16384" width="9.140625" style="5"/>
  </cols>
  <sheetData>
    <row r="1" spans="1:1" ht="18">
      <c r="A1" s="132" t="s">
        <v>59</v>
      </c>
    </row>
    <row r="5" spans="1:1">
      <c r="A5" s="133" t="s">
        <v>60</v>
      </c>
    </row>
    <row r="28" spans="1:1">
      <c r="A28" s="133" t="s">
        <v>64</v>
      </c>
    </row>
    <row r="41" spans="1:1">
      <c r="A41" s="133" t="s">
        <v>61</v>
      </c>
    </row>
    <row r="55" spans="1:1">
      <c r="A55" s="133" t="s">
        <v>62</v>
      </c>
    </row>
    <row r="77" spans="1:1">
      <c r="A77" s="133" t="s">
        <v>63</v>
      </c>
    </row>
    <row r="99" spans="1:1">
      <c r="A99" s="133" t="s">
        <v>65</v>
      </c>
    </row>
    <row r="109" spans="1:1">
      <c r="A109" s="133" t="s">
        <v>66</v>
      </c>
    </row>
  </sheetData>
  <sheetProtection password="C707" sheet="1" objects="1" scenarios="1"/>
  <printOptions horizontalCentered="1"/>
  <pageMargins left="0.19685039370078741" right="0.19685039370078741" top="0.49" bottom="0.31496062992125984" header="0.4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DISATL</vt:lpstr>
      <vt:lpstr>aggiornamenti</vt:lpstr>
      <vt:lpstr>Istruzioni</vt:lpstr>
      <vt:lpstr>DISATL!Area_stampa</vt:lpstr>
      <vt:lpstr>Istruzioni!Area_stampa</vt:lpstr>
      <vt:lpstr>aggiornamenti!calendario_scolastico_1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alberto fabris</cp:lastModifiedBy>
  <cp:lastPrinted>2024-01-18T09:55:05Z</cp:lastPrinted>
  <dcterms:created xsi:type="dcterms:W3CDTF">2017-06-28T06:41:31Z</dcterms:created>
  <dcterms:modified xsi:type="dcterms:W3CDTF">2024-01-22T15:31:40Z</dcterms:modified>
</cp:coreProperties>
</file>